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EM-2023-228 - Změna účelu užívání SNO Opava - archiv\CD EXPEDICE 17.6.2024\"/>
    </mc:Choice>
  </mc:AlternateContent>
  <bookViews>
    <workbookView xWindow="0" yWindow="0" windowWidth="0" windowHeight="0"/>
  </bookViews>
  <sheets>
    <sheet name="Rekapitulace stavby" sheetId="1" r:id="rId1"/>
    <sheet name="SO 01 - Spisovna" sheetId="2" r:id="rId2"/>
    <sheet name="VN a ON - Vedlejší a osta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Spisovna'!$C$105:$K$684</definedName>
    <definedName name="_xlnm.Print_Area" localSheetId="1">'SO 01 - Spisovna'!$C$4:$J$39,'SO 01 - Spisovna'!$C$45:$J$87,'SO 01 - Spisovna'!$C$93:$K$684</definedName>
    <definedName name="_xlnm.Print_Titles" localSheetId="1">'SO 01 - Spisovna'!$105:$105</definedName>
    <definedName name="_xlnm._FilterDatabase" localSheetId="2" hidden="1">'VN a ON - Vedlejší a osta...'!$C$85:$K$181</definedName>
    <definedName name="_xlnm.Print_Area" localSheetId="2">'VN a ON - Vedlejší a osta...'!$C$4:$J$39,'VN a ON - Vedlejší a osta...'!$C$45:$J$67,'VN a ON - Vedlejší a osta...'!$C$73:$K$181</definedName>
    <definedName name="_xlnm.Print_Titles" localSheetId="2">'VN a ON - Vedlejší a osta...'!$85:$85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79"/>
  <c r="BH179"/>
  <c r="BG179"/>
  <c r="BF179"/>
  <c r="T179"/>
  <c r="T178"/>
  <c r="R179"/>
  <c r="R178"/>
  <c r="P179"/>
  <c r="P178"/>
  <c r="BI175"/>
  <c r="BH175"/>
  <c r="BG175"/>
  <c r="BF175"/>
  <c r="T175"/>
  <c r="T174"/>
  <c r="R175"/>
  <c r="R174"/>
  <c r="P175"/>
  <c r="P174"/>
  <c r="BI171"/>
  <c r="BH171"/>
  <c r="BG171"/>
  <c r="BF171"/>
  <c r="T171"/>
  <c r="T170"/>
  <c r="R171"/>
  <c r="R170"/>
  <c r="P171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18"/>
  <c r="BH118"/>
  <c r="BG118"/>
  <c r="BF118"/>
  <c r="T118"/>
  <c r="R118"/>
  <c r="P118"/>
  <c r="BI110"/>
  <c r="BH110"/>
  <c r="BG110"/>
  <c r="BF110"/>
  <c r="T110"/>
  <c r="R110"/>
  <c r="P110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2" r="J37"/>
  <c r="J36"/>
  <c i="1" r="AY55"/>
  <c i="2" r="J35"/>
  <c i="1" r="AX55"/>
  <c i="2"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61"/>
  <c r="BH661"/>
  <c r="BG661"/>
  <c r="BF661"/>
  <c r="T661"/>
  <c r="R661"/>
  <c r="P661"/>
  <c r="BI653"/>
  <c r="BH653"/>
  <c r="BG653"/>
  <c r="BF653"/>
  <c r="T653"/>
  <c r="R653"/>
  <c r="P653"/>
  <c r="BI639"/>
  <c r="BH639"/>
  <c r="BG639"/>
  <c r="BF639"/>
  <c r="T639"/>
  <c r="R639"/>
  <c r="P639"/>
  <c r="BI631"/>
  <c r="BH631"/>
  <c r="BG631"/>
  <c r="BF631"/>
  <c r="T631"/>
  <c r="R631"/>
  <c r="P631"/>
  <c r="BI626"/>
  <c r="BH626"/>
  <c r="BG626"/>
  <c r="BF626"/>
  <c r="T626"/>
  <c r="R626"/>
  <c r="P626"/>
  <c r="BI619"/>
  <c r="BH619"/>
  <c r="BG619"/>
  <c r="BF619"/>
  <c r="T619"/>
  <c r="R619"/>
  <c r="P619"/>
  <c r="BI614"/>
  <c r="BH614"/>
  <c r="BG614"/>
  <c r="BF614"/>
  <c r="T614"/>
  <c r="R614"/>
  <c r="P614"/>
  <c r="BI599"/>
  <c r="BH599"/>
  <c r="BG599"/>
  <c r="BF599"/>
  <c r="T599"/>
  <c r="R599"/>
  <c r="P599"/>
  <c r="BI584"/>
  <c r="BH584"/>
  <c r="BG584"/>
  <c r="BF584"/>
  <c r="T584"/>
  <c r="R584"/>
  <c r="P584"/>
  <c r="BI578"/>
  <c r="BH578"/>
  <c r="BG578"/>
  <c r="BF578"/>
  <c r="T578"/>
  <c r="R578"/>
  <c r="P578"/>
  <c r="BI573"/>
  <c r="BH573"/>
  <c r="BG573"/>
  <c r="BF573"/>
  <c r="T573"/>
  <c r="R573"/>
  <c r="P573"/>
  <c r="BI568"/>
  <c r="BH568"/>
  <c r="BG568"/>
  <c r="BF568"/>
  <c r="T568"/>
  <c r="R568"/>
  <c r="P568"/>
  <c r="BI564"/>
  <c r="BH564"/>
  <c r="BG564"/>
  <c r="BF564"/>
  <c r="T564"/>
  <c r="R564"/>
  <c r="P564"/>
  <c r="BI560"/>
  <c r="BH560"/>
  <c r="BG560"/>
  <c r="BF560"/>
  <c r="T560"/>
  <c r="R560"/>
  <c r="P560"/>
  <c r="BI555"/>
  <c r="BH555"/>
  <c r="BG555"/>
  <c r="BF555"/>
  <c r="T555"/>
  <c r="R555"/>
  <c r="P555"/>
  <c r="BI550"/>
  <c r="BH550"/>
  <c r="BG550"/>
  <c r="BF550"/>
  <c r="T550"/>
  <c r="R550"/>
  <c r="P550"/>
  <c r="BI546"/>
  <c r="BH546"/>
  <c r="BG546"/>
  <c r="BF546"/>
  <c r="T546"/>
  <c r="R546"/>
  <c r="P546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5"/>
  <c r="BH525"/>
  <c r="BG525"/>
  <c r="BF525"/>
  <c r="T525"/>
  <c r="R525"/>
  <c r="P525"/>
  <c r="BI520"/>
  <c r="BH520"/>
  <c r="BG520"/>
  <c r="BF520"/>
  <c r="T520"/>
  <c r="R520"/>
  <c r="P520"/>
  <c r="BI517"/>
  <c r="BH517"/>
  <c r="BG517"/>
  <c r="BF517"/>
  <c r="T517"/>
  <c r="R517"/>
  <c r="P517"/>
  <c r="BI512"/>
  <c r="BH512"/>
  <c r="BG512"/>
  <c r="BF512"/>
  <c r="T512"/>
  <c r="R512"/>
  <c r="P512"/>
  <c r="BI505"/>
  <c r="BH505"/>
  <c r="BG505"/>
  <c r="BF505"/>
  <c r="T505"/>
  <c r="R505"/>
  <c r="P505"/>
  <c r="BI499"/>
  <c r="BH499"/>
  <c r="BG499"/>
  <c r="BF499"/>
  <c r="T499"/>
  <c r="R499"/>
  <c r="P499"/>
  <c r="BI495"/>
  <c r="BH495"/>
  <c r="BG495"/>
  <c r="BF495"/>
  <c r="T495"/>
  <c r="R495"/>
  <c r="P495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8"/>
  <c r="BH478"/>
  <c r="BG478"/>
  <c r="BF478"/>
  <c r="T478"/>
  <c r="R478"/>
  <c r="P478"/>
  <c r="BI473"/>
  <c r="BH473"/>
  <c r="BG473"/>
  <c r="BF473"/>
  <c r="T473"/>
  <c r="R473"/>
  <c r="P473"/>
  <c r="BI468"/>
  <c r="BH468"/>
  <c r="BG468"/>
  <c r="BF468"/>
  <c r="T468"/>
  <c r="R468"/>
  <c r="P468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0"/>
  <c r="BH450"/>
  <c r="BG450"/>
  <c r="BF450"/>
  <c r="T450"/>
  <c r="R450"/>
  <c r="P450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396"/>
  <c r="BH396"/>
  <c r="BG396"/>
  <c r="BF396"/>
  <c r="T396"/>
  <c r="R396"/>
  <c r="P396"/>
  <c r="BI392"/>
  <c r="BH392"/>
  <c r="BG392"/>
  <c r="BF392"/>
  <c r="T392"/>
  <c r="R392"/>
  <c r="P392"/>
  <c r="BI385"/>
  <c r="BH385"/>
  <c r="BG385"/>
  <c r="BF385"/>
  <c r="T385"/>
  <c r="R385"/>
  <c r="P385"/>
  <c r="BI378"/>
  <c r="BH378"/>
  <c r="BG378"/>
  <c r="BF378"/>
  <c r="T378"/>
  <c r="R378"/>
  <c r="P378"/>
  <c r="BI373"/>
  <c r="BH373"/>
  <c r="BG373"/>
  <c r="BF373"/>
  <c r="T373"/>
  <c r="T372"/>
  <c r="R373"/>
  <c r="R372"/>
  <c r="P373"/>
  <c r="P372"/>
  <c r="BI368"/>
  <c r="BH368"/>
  <c r="BG368"/>
  <c r="BF368"/>
  <c r="T368"/>
  <c r="T367"/>
  <c r="R368"/>
  <c r="R367"/>
  <c r="P368"/>
  <c r="P367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48"/>
  <c r="BH348"/>
  <c r="BG348"/>
  <c r="BF348"/>
  <c r="T348"/>
  <c r="T339"/>
  <c r="R348"/>
  <c r="R339"/>
  <c r="P348"/>
  <c r="P339"/>
  <c r="BI343"/>
  <c r="BH343"/>
  <c r="BG343"/>
  <c r="BF343"/>
  <c r="T343"/>
  <c r="R343"/>
  <c r="P343"/>
  <c r="BI340"/>
  <c r="BH340"/>
  <c r="BG340"/>
  <c r="BF340"/>
  <c r="T340"/>
  <c r="R340"/>
  <c r="P340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8"/>
  <c r="BH318"/>
  <c r="BG318"/>
  <c r="BF318"/>
  <c r="T318"/>
  <c r="R318"/>
  <c r="P318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6"/>
  <c r="BH256"/>
  <c r="BG256"/>
  <c r="BF256"/>
  <c r="T256"/>
  <c r="R256"/>
  <c r="P256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2"/>
  <c r="BH212"/>
  <c r="BG212"/>
  <c r="BF212"/>
  <c r="T212"/>
  <c r="R212"/>
  <c r="P212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79"/>
  <c r="BH179"/>
  <c r="BG179"/>
  <c r="BF179"/>
  <c r="T179"/>
  <c r="R179"/>
  <c r="P179"/>
  <c r="BI170"/>
  <c r="BH170"/>
  <c r="BG170"/>
  <c r="BF170"/>
  <c r="T170"/>
  <c r="R170"/>
  <c r="P170"/>
  <c r="BI161"/>
  <c r="BH161"/>
  <c r="BG161"/>
  <c r="BF161"/>
  <c r="T161"/>
  <c r="R161"/>
  <c r="P161"/>
  <c r="BI147"/>
  <c r="BH147"/>
  <c r="BG147"/>
  <c r="BF147"/>
  <c r="T147"/>
  <c r="R147"/>
  <c r="P147"/>
  <c r="BI141"/>
  <c r="BH141"/>
  <c r="BG141"/>
  <c r="BF141"/>
  <c r="T141"/>
  <c r="T135"/>
  <c r="R141"/>
  <c r="R135"/>
  <c r="P141"/>
  <c r="P135"/>
  <c r="BI136"/>
  <c r="BH136"/>
  <c r="BG136"/>
  <c r="BF136"/>
  <c r="T136"/>
  <c r="R136"/>
  <c r="P136"/>
  <c r="BI130"/>
  <c r="BH130"/>
  <c r="BG130"/>
  <c r="BF130"/>
  <c r="T130"/>
  <c r="R130"/>
  <c r="P130"/>
  <c r="BI126"/>
  <c r="BH126"/>
  <c r="BG126"/>
  <c r="BF126"/>
  <c r="T126"/>
  <c r="R126"/>
  <c r="P126"/>
  <c r="BI120"/>
  <c r="BH120"/>
  <c r="BG120"/>
  <c r="BF120"/>
  <c r="T120"/>
  <c r="R120"/>
  <c r="P120"/>
  <c r="BI116"/>
  <c r="BH116"/>
  <c r="BG116"/>
  <c r="BF116"/>
  <c r="T116"/>
  <c r="R116"/>
  <c r="P116"/>
  <c r="BI109"/>
  <c r="BH109"/>
  <c r="BG109"/>
  <c r="BF109"/>
  <c r="T109"/>
  <c r="T108"/>
  <c r="R109"/>
  <c r="R108"/>
  <c r="P109"/>
  <c r="P108"/>
  <c r="J103"/>
  <c r="J102"/>
  <c r="F102"/>
  <c r="F100"/>
  <c r="E98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378"/>
  <c r="J485"/>
  <c r="BK396"/>
  <c r="BK639"/>
  <c i="3" r="BK131"/>
  <c i="2" r="J212"/>
  <c r="J218"/>
  <c i="3" r="BK110"/>
  <c i="2" r="BK560"/>
  <c r="BK437"/>
  <c i="3" r="BK152"/>
  <c i="2" r="J495"/>
  <c r="J478"/>
  <c r="BK364"/>
  <c r="J287"/>
  <c r="BK385"/>
  <c r="BK302"/>
  <c r="J520"/>
  <c i="3" r="J138"/>
  <c r="J128"/>
  <c i="2" r="J403"/>
  <c r="BK531"/>
  <c r="BK459"/>
  <c r="BK120"/>
  <c r="J318"/>
  <c r="BK619"/>
  <c r="BK626"/>
  <c i="3" r="BK91"/>
  <c r="J97"/>
  <c i="2" r="BK473"/>
  <c r="J418"/>
  <c r="BK373"/>
  <c r="J282"/>
  <c r="J473"/>
  <c r="BK287"/>
  <c r="J357"/>
  <c r="BK231"/>
  <c r="BK520"/>
  <c i="3" r="J101"/>
  <c i="2" r="J231"/>
  <c r="J407"/>
  <c r="J202"/>
  <c r="BK354"/>
  <c r="BK392"/>
  <c i="3" r="J131"/>
  <c i="2" r="J179"/>
  <c r="BK679"/>
  <c r="J682"/>
  <c r="J639"/>
  <c r="BK334"/>
  <c r="J584"/>
  <c r="J120"/>
  <c r="BK573"/>
  <c r="J222"/>
  <c r="J161"/>
  <c r="BK584"/>
  <c r="J631"/>
  <c i="3" r="BK148"/>
  <c i="2" r="BK546"/>
  <c r="J116"/>
  <c r="J364"/>
  <c r="J626"/>
  <c r="J236"/>
  <c r="J343"/>
  <c r="J396"/>
  <c r="BK653"/>
  <c r="BK578"/>
  <c r="BK161"/>
  <c r="BK378"/>
  <c r="BK196"/>
  <c r="BK147"/>
  <c r="BK282"/>
  <c r="J368"/>
  <c r="BK433"/>
  <c r="BK537"/>
  <c r="J292"/>
  <c r="BK676"/>
  <c i="3" r="BK175"/>
  <c i="2" r="J661"/>
  <c r="BK430"/>
  <c r="BK109"/>
  <c r="J426"/>
  <c r="BK141"/>
  <c r="BK267"/>
  <c r="BK292"/>
  <c r="J564"/>
  <c r="BK614"/>
  <c r="J546"/>
  <c r="BK482"/>
  <c r="BK555"/>
  <c i="3" r="BK165"/>
  <c i="2" r="BK468"/>
  <c i="3" r="J110"/>
  <c i="2" r="J373"/>
  <c r="BK307"/>
  <c r="J463"/>
  <c r="BK407"/>
  <c r="J141"/>
  <c r="BK179"/>
  <c i="3" r="BK179"/>
  <c i="2" r="BK329"/>
  <c r="BK191"/>
  <c r="BK550"/>
  <c r="J312"/>
  <c r="J505"/>
  <c r="J354"/>
  <c r="BK441"/>
  <c r="J499"/>
  <c r="J348"/>
  <c i="3" r="J156"/>
  <c i="2" r="BK218"/>
  <c i="3" r="J91"/>
  <c i="2" r="J455"/>
  <c r="BK661"/>
  <c r="J227"/>
  <c i="3" r="BK118"/>
  <c i="2" r="J262"/>
  <c r="BK450"/>
  <c r="J414"/>
  <c r="BK170"/>
  <c r="J130"/>
  <c r="BK489"/>
  <c r="J459"/>
  <c i="3" r="BK159"/>
  <c i="2" r="J360"/>
  <c i="3" r="J148"/>
  <c i="2" r="J170"/>
  <c r="BK243"/>
  <c r="J550"/>
  <c r="J385"/>
  <c r="J410"/>
  <c r="J578"/>
  <c r="BK297"/>
  <c r="J433"/>
  <c r="J334"/>
  <c i="3" r="BK94"/>
  <c i="2" r="J147"/>
  <c r="BK455"/>
  <c r="BK525"/>
  <c r="BK463"/>
  <c r="J302"/>
  <c i="3" r="BK101"/>
  <c i="2" r="J297"/>
  <c r="J329"/>
  <c r="BK357"/>
  <c i="3" r="BK162"/>
  <c i="2" r="BK318"/>
  <c i="3" r="BK138"/>
  <c i="2" r="BK343"/>
  <c r="J450"/>
  <c r="BK360"/>
  <c r="BK599"/>
  <c r="BK312"/>
  <c r="J573"/>
  <c r="J437"/>
  <c i="3" r="J171"/>
  <c i="2" r="J340"/>
  <c r="BK130"/>
  <c r="J323"/>
  <c r="J525"/>
  <c i="3" r="BK171"/>
  <c r="BK97"/>
  <c i="2" r="J243"/>
  <c r="BK403"/>
  <c i="3" r="BK144"/>
  <c i="2" r="BK478"/>
  <c i="3" r="J152"/>
  <c i="2" r="BK340"/>
  <c r="J517"/>
  <c i="3" r="J94"/>
  <c i="2" r="J619"/>
  <c r="BK426"/>
  <c r="J653"/>
  <c r="BK445"/>
  <c r="J560"/>
  <c r="BK418"/>
  <c r="BK212"/>
  <c r="J272"/>
  <c i="3" r="J179"/>
  <c r="BK88"/>
  <c i="2" r="J555"/>
  <c r="BK222"/>
  <c r="BK249"/>
  <c r="BK564"/>
  <c r="J307"/>
  <c r="BK368"/>
  <c r="BK512"/>
  <c i="3" r="J159"/>
  <c i="2" r="J482"/>
  <c r="J614"/>
  <c r="BK272"/>
  <c r="J599"/>
  <c r="BK136"/>
  <c r="BK485"/>
  <c r="BK631"/>
  <c r="BK277"/>
  <c r="BK410"/>
  <c i="3" r="BK125"/>
  <c i="2" r="J531"/>
  <c r="J109"/>
  <c i="3" r="J125"/>
  <c r="J88"/>
  <c i="2" r="J568"/>
  <c r="BK262"/>
  <c r="J196"/>
  <c i="3" r="J165"/>
  <c i="2" r="BK227"/>
  <c r="BK323"/>
  <c r="J512"/>
  <c r="BK517"/>
  <c r="J679"/>
  <c r="J445"/>
  <c r="BK422"/>
  <c r="J277"/>
  <c i="3" r="J162"/>
  <c i="2" r="J126"/>
  <c i="3" r="BK156"/>
  <c i="2" r="J191"/>
  <c r="BK499"/>
  <c r="BK568"/>
  <c r="BK534"/>
  <c r="BK495"/>
  <c r="J468"/>
  <c r="BK256"/>
  <c r="J441"/>
  <c i="3" r="BK134"/>
  <c i="2" r="BK348"/>
  <c i="1" r="AS54"/>
  <c i="2" r="J267"/>
  <c r="BK236"/>
  <c r="J489"/>
  <c r="J676"/>
  <c r="J534"/>
  <c r="BK202"/>
  <c i="3" r="J144"/>
  <c i="2" r="J208"/>
  <c r="J392"/>
  <c r="BK682"/>
  <c i="3" r="J118"/>
  <c i="2" r="J256"/>
  <c i="3" r="BK128"/>
  <c i="2" r="BK208"/>
  <c r="J422"/>
  <c r="BK505"/>
  <c r="BK126"/>
  <c i="3" r="J175"/>
  <c i="2" r="BK414"/>
  <c r="J430"/>
  <c r="J249"/>
  <c r="BK116"/>
  <c r="J537"/>
  <c i="3" r="J134"/>
  <c i="2" r="J136"/>
  <c l="1" r="T195"/>
  <c r="BK306"/>
  <c r="J306"/>
  <c r="J66"/>
  <c r="T413"/>
  <c r="R444"/>
  <c r="R583"/>
  <c r="BK146"/>
  <c r="J146"/>
  <c r="J63"/>
  <c r="P195"/>
  <c r="R317"/>
  <c r="BK377"/>
  <c r="J377"/>
  <c r="J73"/>
  <c r="BK395"/>
  <c r="J395"/>
  <c r="J74"/>
  <c r="BK462"/>
  <c r="J462"/>
  <c r="J78"/>
  <c r="P488"/>
  <c r="P511"/>
  <c r="R567"/>
  <c r="R675"/>
  <c r="P146"/>
  <c r="BK195"/>
  <c r="J195"/>
  <c r="J64"/>
  <c r="P317"/>
  <c r="BK353"/>
  <c r="J353"/>
  <c r="J69"/>
  <c r="R377"/>
  <c r="BK436"/>
  <c r="J436"/>
  <c r="J76"/>
  <c r="R436"/>
  <c r="BK481"/>
  <c r="J481"/>
  <c r="J79"/>
  <c r="R488"/>
  <c r="BK498"/>
  <c r="J498"/>
  <c r="J81"/>
  <c r="T498"/>
  <c r="R549"/>
  <c i="3" r="T87"/>
  <c i="2" r="R146"/>
  <c r="BK317"/>
  <c r="J317"/>
  <c r="J67"/>
  <c r="R353"/>
  <c r="T377"/>
  <c r="P462"/>
  <c r="BK583"/>
  <c r="J583"/>
  <c r="J85"/>
  <c i="3" r="P137"/>
  <c i="2" r="R195"/>
  <c r="P306"/>
  <c r="P377"/>
  <c r="T395"/>
  <c r="BK444"/>
  <c r="J444"/>
  <c r="J77"/>
  <c r="R481"/>
  <c r="BK511"/>
  <c r="J511"/>
  <c r="J82"/>
  <c r="P549"/>
  <c r="BK567"/>
  <c r="J567"/>
  <c r="J84"/>
  <c r="BK675"/>
  <c r="J675"/>
  <c r="J86"/>
  <c i="3" r="P87"/>
  <c r="R137"/>
  <c i="2" r="BK242"/>
  <c r="J242"/>
  <c r="J65"/>
  <c r="T306"/>
  <c r="P353"/>
  <c r="R395"/>
  <c r="T444"/>
  <c r="P583"/>
  <c i="3" r="T137"/>
  <c r="T100"/>
  <c i="2" r="R242"/>
  <c r="R413"/>
  <c r="P444"/>
  <c r="T583"/>
  <c i="3" r="T155"/>
  <c i="2" r="P242"/>
  <c r="R306"/>
  <c r="T353"/>
  <c r="P395"/>
  <c r="R462"/>
  <c r="BK488"/>
  <c r="J488"/>
  <c r="J80"/>
  <c r="R511"/>
  <c r="T549"/>
  <c r="P675"/>
  <c i="3" r="BK137"/>
  <c r="J137"/>
  <c r="J62"/>
  <c r="R155"/>
  <c i="2" r="T146"/>
  <c r="T317"/>
  <c r="BK413"/>
  <c r="J413"/>
  <c r="J75"/>
  <c r="T462"/>
  <c r="T488"/>
  <c r="P498"/>
  <c r="R498"/>
  <c r="BK549"/>
  <c r="J549"/>
  <c r="J83"/>
  <c r="P567"/>
  <c r="T675"/>
  <c i="3" r="BK87"/>
  <c r="J87"/>
  <c r="J60"/>
  <c r="BK155"/>
  <c r="J155"/>
  <c r="J63"/>
  <c i="2" r="T242"/>
  <c r="P413"/>
  <c r="P436"/>
  <c r="T436"/>
  <c r="P481"/>
  <c r="T481"/>
  <c r="T511"/>
  <c r="T567"/>
  <c i="3" r="R87"/>
  <c r="P155"/>
  <c i="2" r="BK135"/>
  <c r="J135"/>
  <c r="J62"/>
  <c r="BK372"/>
  <c r="BK371"/>
  <c r="J371"/>
  <c r="J71"/>
  <c r="BK339"/>
  <c r="J339"/>
  <c r="J68"/>
  <c i="3" r="BK178"/>
  <c r="J178"/>
  <c r="J66"/>
  <c r="BK174"/>
  <c r="J174"/>
  <c r="J65"/>
  <c r="BK100"/>
  <c r="J100"/>
  <c r="J61"/>
  <c r="BK170"/>
  <c r="J170"/>
  <c r="J64"/>
  <c i="2" r="BK108"/>
  <c r="J108"/>
  <c r="J61"/>
  <c r="BK367"/>
  <c r="J367"/>
  <c r="J70"/>
  <c r="J372"/>
  <c r="J72"/>
  <c i="3" r="E48"/>
  <c r="F55"/>
  <c r="J80"/>
  <c r="BE91"/>
  <c r="BE125"/>
  <c r="BE131"/>
  <c r="BE144"/>
  <c r="BE148"/>
  <c r="BE159"/>
  <c r="BE88"/>
  <c r="BE97"/>
  <c r="BE101"/>
  <c r="BE110"/>
  <c r="BE134"/>
  <c r="BE152"/>
  <c r="BE165"/>
  <c r="BE171"/>
  <c r="BE179"/>
  <c r="BE94"/>
  <c r="BE118"/>
  <c r="BE128"/>
  <c r="BE138"/>
  <c r="BE156"/>
  <c r="BE162"/>
  <c r="BE175"/>
  <c i="2" r="BE147"/>
  <c r="BE170"/>
  <c r="BE202"/>
  <c r="BE256"/>
  <c r="BE489"/>
  <c r="BE560"/>
  <c r="BE564"/>
  <c r="BE573"/>
  <c r="BE682"/>
  <c r="BE368"/>
  <c r="BE403"/>
  <c r="BE407"/>
  <c r="BE426"/>
  <c r="BE433"/>
  <c r="BE578"/>
  <c r="BE599"/>
  <c r="BE676"/>
  <c r="BE679"/>
  <c r="BE141"/>
  <c r="BE218"/>
  <c r="BE236"/>
  <c r="BE267"/>
  <c r="BE277"/>
  <c r="BE323"/>
  <c r="BE329"/>
  <c r="BE364"/>
  <c r="BE378"/>
  <c r="BE410"/>
  <c r="BE430"/>
  <c r="BE437"/>
  <c r="BE531"/>
  <c r="BE537"/>
  <c r="BE555"/>
  <c r="BE661"/>
  <c r="E96"/>
  <c r="BE116"/>
  <c r="BE208"/>
  <c r="BE249"/>
  <c r="BE297"/>
  <c r="BE357"/>
  <c r="BE445"/>
  <c r="BE512"/>
  <c r="BE568"/>
  <c r="BE619"/>
  <c r="BE348"/>
  <c r="BE373"/>
  <c r="BE463"/>
  <c r="BE478"/>
  <c r="BE614"/>
  <c r="BE653"/>
  <c r="BE130"/>
  <c r="BE136"/>
  <c r="BE191"/>
  <c r="BE262"/>
  <c r="BE272"/>
  <c r="BE282"/>
  <c r="BE312"/>
  <c r="BE340"/>
  <c r="BE422"/>
  <c r="BE455"/>
  <c r="BE473"/>
  <c r="BE485"/>
  <c r="BE525"/>
  <c r="BE468"/>
  <c r="BE517"/>
  <c r="J100"/>
  <c r="BE179"/>
  <c r="BE222"/>
  <c r="BE287"/>
  <c r="BE109"/>
  <c r="BE120"/>
  <c r="BE196"/>
  <c r="BE212"/>
  <c r="BE231"/>
  <c r="BE318"/>
  <c r="BE343"/>
  <c r="BE360"/>
  <c r="BE396"/>
  <c r="BE418"/>
  <c r="BE505"/>
  <c r="BE639"/>
  <c r="F103"/>
  <c r="BE227"/>
  <c r="BE243"/>
  <c r="BE292"/>
  <c r="BE459"/>
  <c r="BE550"/>
  <c r="BE161"/>
  <c r="BE307"/>
  <c r="BE334"/>
  <c r="BE414"/>
  <c r="BE450"/>
  <c r="BE495"/>
  <c r="BE499"/>
  <c r="BE520"/>
  <c r="BE631"/>
  <c r="BE126"/>
  <c r="BE302"/>
  <c r="BE354"/>
  <c r="BE385"/>
  <c r="BE392"/>
  <c r="BE441"/>
  <c r="BE482"/>
  <c r="BE534"/>
  <c r="BE546"/>
  <c r="BE584"/>
  <c r="BE626"/>
  <c i="3" r="F35"/>
  <c i="1" r="BB56"/>
  <c i="2" r="F34"/>
  <c i="1" r="BA55"/>
  <c i="2" r="F36"/>
  <c i="1" r="BC55"/>
  <c i="2" r="F37"/>
  <c i="1" r="BD55"/>
  <c i="2" r="J34"/>
  <c i="1" r="AW55"/>
  <c i="3" r="J34"/>
  <c i="1" r="AW56"/>
  <c i="3" r="F36"/>
  <c i="1" r="BC56"/>
  <c i="2" r="F35"/>
  <c i="1" r="BB55"/>
  <c i="3" r="F34"/>
  <c i="1" r="BA56"/>
  <c i="3" r="F37"/>
  <c i="1" r="BD56"/>
  <c i="3" l="1" r="P100"/>
  <c r="R100"/>
  <c i="2" r="T107"/>
  <c i="3" r="T86"/>
  <c i="2" r="R371"/>
  <c i="3" r="P86"/>
  <c i="1" r="AU56"/>
  <c i="2" r="P107"/>
  <c r="R107"/>
  <c r="R106"/>
  <c i="3" r="R86"/>
  <c i="2" r="P371"/>
  <c r="T371"/>
  <c r="BK107"/>
  <c r="BK106"/>
  <c r="J106"/>
  <c r="J59"/>
  <c i="3" r="BK86"/>
  <c r="J86"/>
  <c i="2" r="J107"/>
  <c r="J60"/>
  <c i="3" r="J30"/>
  <c i="1" r="AG56"/>
  <c r="BC54"/>
  <c r="AY54"/>
  <c i="3" r="F33"/>
  <c i="1" r="AZ56"/>
  <c r="BB54"/>
  <c r="W31"/>
  <c r="BD54"/>
  <c r="W33"/>
  <c i="3" r="J33"/>
  <c i="1" r="AV56"/>
  <c r="AT56"/>
  <c r="AN56"/>
  <c i="2" r="J30"/>
  <c i="1" r="AG55"/>
  <c r="AG54"/>
  <c i="2" r="F33"/>
  <c i="1" r="AZ55"/>
  <c i="2" r="J33"/>
  <c i="1" r="AV55"/>
  <c r="AT55"/>
  <c r="BA54"/>
  <c r="W30"/>
  <c i="2" l="1" r="P106"/>
  <c i="1" r="AU55"/>
  <c i="2" r="T106"/>
  <c i="3" r="J59"/>
  <c i="1" r="AN55"/>
  <c i="3" r="J39"/>
  <c i="2" r="J39"/>
  <c i="1" r="AU54"/>
  <c r="AW54"/>
  <c r="AK30"/>
  <c r="W32"/>
  <c r="AZ54"/>
  <c r="W29"/>
  <c r="AK26"/>
  <c r="AX54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<sst xmlns="http://schemas.openxmlformats.org/spreadsheetml/2006/main">
  <si>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</si>
  <si>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</si>
  <si>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</si>
  <si>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</si>
  <si>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</si>
  <si>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{c7ebbfbe-2aff-4e96-abfa-a7aa9b51bb08}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</si>
  <si>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</si>
  <si>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</si>
  <si>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</si>
  <si>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</si>
  <si>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</si>
  <si>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</si>
  <si>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</si>
  <si>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</si>
  <si>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EM2023-228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</si>
  <si>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</si>
  <si>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</si>
  <si>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ZMĚNA ÚČELU UŽÍVÁNÍ STAVBY  - ADAPTACE BUDOVY NA SPISOVNU - I. ETAPA</t>
  </si>
  <si>
    <t>KSO:</t>
  </si>
  <si>
    <t/>
  </si>
  <si>
    <t>CC-CZ:</t>
  </si>
  <si>
    <t>Místo:</t>
  </si>
  <si>
    <t>Opava</t>
  </si>
  <si>
    <t>Datum:</t>
  </si>
  <si>
    <t>15. 1. 2024</t>
  </si>
  <si>
    <t>Zadavatel:</t>
  </si>
  <si>
    <t>IČ:</t>
  </si>
  <si>
    <t>Slezská nemocnice v Opavě p.o.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</si>
  <si>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</si>
  <si>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</si>
  <si>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</si>
  <si>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</si>
  <si>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</si>
  <si>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</si>
  <si>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</si>
  <si>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Ateliér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</si>
  <si>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</si>
  <si>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</si>
  <si>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</si>
  <si>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</si>
  <si>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</si>
  <si>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</si>
  <si>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</si>
  <si>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</si>
  <si>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</si>
  <si>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</si>
  <si>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</si>
  <si>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</si>
  <si>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</si>
  <si>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</si>
  <si>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</si>
  <si>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</si>
  <si>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</si>
  <si>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</si>
  <si>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</si>
  <si>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</si>
  <si>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</si>
  <si>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</si>
  <si>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</si>
  <si>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</si>
  <si>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</si>
  <si>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</si>
  <si>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</si>
  <si>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</si>
  <si>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</si>
  <si>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</si>
  <si>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</si>
  <si>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</si>
  <si>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</si>
  <si>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</si>
  <si>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</si>
  <si>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</si>
  <si>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</si>
  <si>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</si>
  <si>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</si>
  <si>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</si>
  <si>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</si>
  <si>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</si>
  <si>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Spisovna</t>
  </si>
  <si>
    <t>STA</t>
  </si>
  <si>
    <t>1</t>
  </si>
  <si>
    <t>{61822a50-9261-418e-ba85-4568ae1c07de}</t>
  </si>
  <si>
    <t>2</t>
  </si>
  <si>
    <t>VN a ON</t>
  </si>
  <si>
    <t>Vedlejší a ostatní náklady</t>
  </si>
  <si>
    <t>{44250341-4df2-46f6-84b0-090179f8790c}</t>
  </si>
  <si>
    <t>KRYCÍ LIST SOUPISU PRACÍ</t>
  </si>
  <si>
    <t>Objekt:</t>
  </si>
  <si>
    <t>SO 01 - Spisovna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</si>
  <si>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</si>
  <si>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</si>
  <si>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</si>
  <si>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</si>
  <si>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</si>
  <si>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</si>
  <si>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  63 - Podlahy a podlahové konstrukce</t>
  </si>
  <si>
    <t xml:space="preserve">    61 - Úprava povrchů vnitřních</t>
  </si>
  <si>
    <t xml:space="preserve">    62 - Úprava povrchů vnějších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</si>
  <si>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</si>
  <si>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</si>
  <si>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</si>
  <si>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</si>
  <si>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</si>
  <si>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</si>
  <si>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</si>
  <si>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</si>
  <si>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</si>
  <si>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</si>
  <si>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</si>
  <si>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</si>
  <si>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</si>
  <si>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</si>
  <si>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</si>
  <si>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</si>
  <si>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</si>
  <si>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</si>
  <si>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</si>
  <si>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</si>
  <si>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</si>
  <si>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799 - Samostatné rozpočty prací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</si>
  <si>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</si>
  <si>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</si>
  <si>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</si>
  <si>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</si>
  <si>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</si>
  <si>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</si>
  <si>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</si>
  <si>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</si>
  <si>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</si>
  <si>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</si>
  <si>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</si>
  <si>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</si>
  <si>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</si>
  <si>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</si>
  <si>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</si>
  <si>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</si>
  <si>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</si>
  <si>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</si>
  <si>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</si>
  <si>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</si>
  <si>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</si>
  <si>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</si>
  <si>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CS ÚRS 2024 01</t>
  </si>
  <si>
    <t>4</t>
  </si>
  <si>
    <t>-688279494</t>
  </si>
  <si>
    <t>PP</t>
  </si>
  <si>
    <t>Zazdívka otvorů ve zdivu nadzákladovém cihlami pálenými plochy přes 1 m2 do 4 m2 na maltu vápenocementovou</t>
  </si>
  <si>
    <t>Online PSC</t>
  </si>
  <si>
    <t>https://podminky.urs.cz/item/CS_URS_2024_01/310239211</t>
  </si>
  <si>
    <t>VV</t>
  </si>
  <si>
    <t>"viz. půdorys 1.NP nový stav"</t>
  </si>
  <si>
    <t xml:space="preserve">"zazdívka otvoru" </t>
  </si>
  <si>
    <t>1,1*2,2*0,45</t>
  </si>
  <si>
    <t>Součet</t>
  </si>
  <si>
    <t>311231115</t>
  </si>
  <si>
    <t>Zdivo nosné z cihel dl 290 mm P7 až 15 na SMS 5 MPa</t>
  </si>
  <si>
    <t>1095534973</t>
  </si>
  <si>
    <t>Zdivo z cihel pálených nosné z cihel plných dl. 290 mm P 7 až 15, na maltu ze suché směsi 5 MPa</t>
  </si>
  <si>
    <t>https://podminky.urs.cz/item/CS_URS_2024_01/311231115</t>
  </si>
  <si>
    <t>"příčka mezi krčkem a schodištěm" 2,7*2,7*0,15</t>
  </si>
  <si>
    <t>317944323</t>
  </si>
  <si>
    <t>Válcované nosníky č.14 až 22 dodatečně osazované do připravených otvorů</t>
  </si>
  <si>
    <t>t</t>
  </si>
  <si>
    <t>-572795248</t>
  </si>
  <si>
    <t>Válcované nosníky dodatečně osazované do připravených otvorů bez zazdění hlav č. 14 až 22</t>
  </si>
  <si>
    <t>https://podminky.urs.cz/item/CS_URS_2024_01/317944323</t>
  </si>
  <si>
    <t xml:space="preserve">" viz. půdorys 1.NP nový stav" </t>
  </si>
  <si>
    <t xml:space="preserve">" nové ocelové nosníky pro otvor nad vraty" </t>
  </si>
  <si>
    <t xml:space="preserve">"HEB 200"  61,3*2,5*2*1,08*0,001</t>
  </si>
  <si>
    <t>342291121</t>
  </si>
  <si>
    <t>Ukotvení příček k cihelným konstrukcím plochými kotvami</t>
  </si>
  <si>
    <t>m</t>
  </si>
  <si>
    <t>2127311677</t>
  </si>
  <si>
    <t>Ukotvení příček plochými kotvami, do konstrukce cihelné</t>
  </si>
  <si>
    <t>https://podminky.urs.cz/item/CS_URS_2024_01/342291121</t>
  </si>
  <si>
    <t>"příčka mezi krčkem a schodištěm" 2,7*2</t>
  </si>
  <si>
    <t>5</t>
  </si>
  <si>
    <t>346244382</t>
  </si>
  <si>
    <t>Plentování jednostranné v přes 200 do 300 mm válcovaných nosníků cihlami</t>
  </si>
  <si>
    <t>m2</t>
  </si>
  <si>
    <t>1565500389</t>
  </si>
  <si>
    <t>Plentování ocelových válcovaných nosníků jednostranné cihlami na maltu, výška stojiny přes 200 do 300 mm</t>
  </si>
  <si>
    <t>https://podminky.urs.cz/item/CS_URS_2024_01/346244382</t>
  </si>
  <si>
    <t>" pro ocelovch nosník nad novými vraty" 2,5*0,3*2</t>
  </si>
  <si>
    <t>63</t>
  </si>
  <si>
    <t>Podlahy a podlahové konstrukce</t>
  </si>
  <si>
    <t>6</t>
  </si>
  <si>
    <t>632451254</t>
  </si>
  <si>
    <t>Potěr cementový samonivelační litý C30 tl přes 45 do 50 mm</t>
  </si>
  <si>
    <t>-1231433357</t>
  </si>
  <si>
    <t>Potěr cementový samonivelační litý tř. C 30, tl. přes 45 do 50 mm</t>
  </si>
  <si>
    <t>https://podminky.urs.cz/item/CS_URS_2024_01/632451254</t>
  </si>
  <si>
    <t>"nová konstrukční vrstva podlahy" 125,0</t>
  </si>
  <si>
    <t>7</t>
  </si>
  <si>
    <t>632451293</t>
  </si>
  <si>
    <t>Příplatek k cementovému samonivelačnímu litému potěru C30 ZKD 5 mm tl přes 50 mm</t>
  </si>
  <si>
    <t>1411421944</t>
  </si>
  <si>
    <t>Potěr cementový samonivelační litý Příplatek k cenám za každých dalších i započatých 5 mm tloušťky přes 50 mm tř. C 30</t>
  </si>
  <si>
    <t>https://podminky.urs.cz/item/CS_URS_2024_01/632451293</t>
  </si>
  <si>
    <t>"nová konstrukční vrstva podlahy" 125,0*2</t>
  </si>
  <si>
    <t>61</t>
  </si>
  <si>
    <t>Úprava povrchů vnitřních</t>
  </si>
  <si>
    <t>8</t>
  </si>
  <si>
    <t>612131321</t>
  </si>
  <si>
    <t>Penetrační disperzní nátěr vnitřních stěn nanášený strojně</t>
  </si>
  <si>
    <t>-1881271923</t>
  </si>
  <si>
    <t>Podkladní a spojovací vrstva vnitřních omítaných ploch penetrace disperzní nanášená strojně stěn</t>
  </si>
  <si>
    <t>https://podminky.urs.cz/item/CS_URS_2024_01/612131321</t>
  </si>
  <si>
    <t xml:space="preserve">"úprava stávajícího povrchu" </t>
  </si>
  <si>
    <t>"stěny "</t>
  </si>
  <si>
    <t>(15,375*2+8,125*2)*4,94</t>
  </si>
  <si>
    <t>2,7*2,7*2</t>
  </si>
  <si>
    <t>"ostění" (1,2+0,8*2)*0,3*3</t>
  </si>
  <si>
    <t>(1,5+2,0*2)*0,3*3</t>
  </si>
  <si>
    <t>(1,82+2,0*2)*0,3*4</t>
  </si>
  <si>
    <t>(2,0+2,2*2)*0,3</t>
  </si>
  <si>
    <t xml:space="preserve">"odpočet"  -(1,2*0,8*3+1,5*2,0*3+1,82*2,0*4+2,0*2,2+1,7*2,1)</t>
  </si>
  <si>
    <t>1,7*2,1</t>
  </si>
  <si>
    <t>9</t>
  </si>
  <si>
    <t>612142001</t>
  </si>
  <si>
    <t>Pletivo sklovláknité vnitřních stěn vtlačené do tmelu</t>
  </si>
  <si>
    <t>-1410675347</t>
  </si>
  <si>
    <t>Pletivo vnitřních ploch v ploše nebo pruzích, na plném podkladu sklovláknité vtlačené do tmelu včetně tmelu stěn</t>
  </si>
  <si>
    <t>https://podminky.urs.cz/item/CS_URS_2024_01/612142001</t>
  </si>
  <si>
    <t xml:space="preserve">"úprava v místě nových zazdívek a úprav ostění" </t>
  </si>
  <si>
    <t>1,7*2,1*1,1</t>
  </si>
  <si>
    <t>1,1*2,2*1,1</t>
  </si>
  <si>
    <t>(2,2+2,25*2)*0,3</t>
  </si>
  <si>
    <t>2,7*2,45*2</t>
  </si>
  <si>
    <t>10</t>
  </si>
  <si>
    <t>612321141</t>
  </si>
  <si>
    <t>Vápenocementová omítka štuková dvouvrstvá vnitřních stěn nanášená ručně</t>
  </si>
  <si>
    <t>841233175</t>
  </si>
  <si>
    <t>Omítka vápenocementová vnitřních ploch nanášená ručně dvouvrstvá, tloušťky jádrové omítky do 10 mm a tloušťky štuku do 3 mm štuková svislých konstrukcí stěn</t>
  </si>
  <si>
    <t>https://podminky.urs.cz/item/CS_URS_2024_01/612321141</t>
  </si>
  <si>
    <t>11</t>
  </si>
  <si>
    <t>612325423</t>
  </si>
  <si>
    <t>Oprava vnitřní vápenocementové štukové omítky stěn v rozsahu plochy přes 30 do 50 %</t>
  </si>
  <si>
    <t>1521955733</t>
  </si>
  <si>
    <t>Oprava vápenocementové omítky vnitřních ploch štukové dvouvrstvé, tloušťky do 20 mm a tloušťky štuku do 3 mm stěn, v rozsahu opravované plochy přes 30 do 50%</t>
  </si>
  <si>
    <t>https://podminky.urs.cz/item/CS_URS_2024_01/612325423</t>
  </si>
  <si>
    <t>612325421</t>
  </si>
  <si>
    <t>Oprava vnitřní vápenocementové štukové omítky stěn v rozsahu plochy do 10 %</t>
  </si>
  <si>
    <t>840903921</t>
  </si>
  <si>
    <t>Oprava vápenocementové omítky vnitřních ploch štukové dvouvrstvé, tloušťky do 20 mm a tloušťky štuku do 3 mm stěn, v rozsahu opravované plochy do 10%</t>
  </si>
  <si>
    <t>https://podminky.urs.cz/item/CS_URS_2024_01/612325421</t>
  </si>
  <si>
    <t>(15,35*2+2,7*2)*2,45</t>
  </si>
  <si>
    <t>62</t>
  </si>
  <si>
    <t>Úprava povrchů vnějších</t>
  </si>
  <si>
    <t>13</t>
  </si>
  <si>
    <t>622131321</t>
  </si>
  <si>
    <t>Penetrační nátěr vnějších stěn nanášený strojně</t>
  </si>
  <si>
    <t>-595284268</t>
  </si>
  <si>
    <t>Podkladní a spojovací vrstva vnějších omítaných ploch penetrace nanášená strojně stěn</t>
  </si>
  <si>
    <t>https://podminky.urs.cz/item/CS_URS_2024_01/622131321</t>
  </si>
  <si>
    <t xml:space="preserve">"úprava v místě zazdívjky a nových vrat" </t>
  </si>
  <si>
    <t>1,2*2,2+(2,2+2,25*2)*0,1</t>
  </si>
  <si>
    <t>14</t>
  </si>
  <si>
    <t>622143003</t>
  </si>
  <si>
    <t>Montáž omítkových plastových nebo pozinkovaných rohových profilů</t>
  </si>
  <si>
    <t>766446194</t>
  </si>
  <si>
    <t>Montáž omítkových profilů plastových, pozinkovaných nebo dřevěných upevněných vtlačením do podkladní vrstvy nebo přibitím rohových s tkaninou</t>
  </si>
  <si>
    <t>https://podminky.urs.cz/item/CS_URS_2024_01/622143003</t>
  </si>
  <si>
    <t>2,2+2,25*2</t>
  </si>
  <si>
    <t>15</t>
  </si>
  <si>
    <t>M</t>
  </si>
  <si>
    <t>55343025</t>
  </si>
  <si>
    <t>profil rohový Pz+PVC pro vnější omítky tl 7mm</t>
  </si>
  <si>
    <t>-321830825</t>
  </si>
  <si>
    <t>"viz. montáž +ztratné" 6,7</t>
  </si>
  <si>
    <t>6,7*1,05 'Přepočtené koeficientem množství</t>
  </si>
  <si>
    <t>16</t>
  </si>
  <si>
    <t>622143005</t>
  </si>
  <si>
    <t>Montáž omítníků plastových, pozinkovaných nebo dřevěných</t>
  </si>
  <si>
    <t>-1719396314</t>
  </si>
  <si>
    <t>Montáž omítkových profilů plastových, pozinkovaných nebo dřevěných upevněných vtlačením do podkladní vrstvy nebo přibitím omítníků</t>
  </si>
  <si>
    <t>https://podminky.urs.cz/item/CS_URS_2024_01/622143005</t>
  </si>
  <si>
    <t>17</t>
  </si>
  <si>
    <t>28342201</t>
  </si>
  <si>
    <t>profil začišťovací PVC 9mm</t>
  </si>
  <si>
    <t>-321676107</t>
  </si>
  <si>
    <t>18</t>
  </si>
  <si>
    <t>622213021</t>
  </si>
  <si>
    <t>Montáž kontaktního zateplení vnějších stěn polystyrénových desek lepením na beton a zdivo tl přes 80 do 120 mm</t>
  </si>
  <si>
    <t>1445906137</t>
  </si>
  <si>
    <t>Montáž kontaktního zateplení lepením na vnější stěny, na podklad betonový nebo z tvárnic keramických nebo vápenopískových, z desek polystyrenových (dodávka ve specifikaci), tloušťky desek přes 80 do 120 mm</t>
  </si>
  <si>
    <t>https://podminky.urs.cz/item/CS_URS_2024_01/622213021</t>
  </si>
  <si>
    <t xml:space="preserve">"viz. půdorys 1.NP nový stav|" </t>
  </si>
  <si>
    <t>1,1*2,2</t>
  </si>
  <si>
    <t>19</t>
  </si>
  <si>
    <t>28375938</t>
  </si>
  <si>
    <t>deska EPS 70 fasádní λ=0,039 tl 100mm</t>
  </si>
  <si>
    <t>1580685749</t>
  </si>
  <si>
    <t xml:space="preserve">" viz. montáž +ztratné"  2,42</t>
  </si>
  <si>
    <t>2,42*1,05 'Přepočtené koeficientem množství</t>
  </si>
  <si>
    <t>20</t>
  </si>
  <si>
    <t>622215124</t>
  </si>
  <si>
    <t>Oprava kontaktního zateplení stěn z polystyrenových desek tl přes 80 do 120 mm pl přes 0,5 do 1,0 m2</t>
  </si>
  <si>
    <t>kus</t>
  </si>
  <si>
    <t>136763757</t>
  </si>
  <si>
    <t>Oprava kontaktního zateplení z polystyrenových desek jednotlivých malých ploch tloušťky přes 80 do 120 mm stěn, plochy jednotlivě přes 0,5 do 1,0 m2</t>
  </si>
  <si>
    <t>https://podminky.urs.cz/item/CS_URS_2024_01/622215124</t>
  </si>
  <si>
    <t xml:space="preserve">"úprava v místě zazdívky a nových vrat"  2</t>
  </si>
  <si>
    <t>622385202</t>
  </si>
  <si>
    <t>Oprava tenkovrstvé minerální omítky stěn v rozsahu přes 10 do 30 %</t>
  </si>
  <si>
    <t>630951904</t>
  </si>
  <si>
    <t>Oprava tenkovrstvé minerální omítky vnějších ploch stěn, v rozsahu opravované plochy přes 10 do 30%</t>
  </si>
  <si>
    <t>https://podminky.urs.cz/item/CS_URS_2024_01/622385202</t>
  </si>
  <si>
    <t xml:space="preserve">"úprava v místě zazdívky a nových vrat" </t>
  </si>
  <si>
    <t>94</t>
  </si>
  <si>
    <t>Lešení a stavební výtahy</t>
  </si>
  <si>
    <t>22</t>
  </si>
  <si>
    <t>943321111</t>
  </si>
  <si>
    <t>Montáž lešení prostorového modulového těžkého bez podlah zatížení přes 200 do 300 kg/m2 v do 10 m</t>
  </si>
  <si>
    <t>1699869932</t>
  </si>
  <si>
    <t>Lešení prostorové modulové těžké pracovní nebo podpěrné bez podlah s provozním zatížením tř. 4 přes 200 do 300 kg/m2 výšky do 10 m montáž</t>
  </si>
  <si>
    <t>https://podminky.urs.cz/item/CS_URS_2024_01/943321111</t>
  </si>
  <si>
    <t>"pracovní lešení pro vnitřní úpravy"</t>
  </si>
  <si>
    <t xml:space="preserve">"předpoklad  1/4 plochy tělocvičny"  125,0/4*(4,05-1,8)</t>
  </si>
  <si>
    <t>23</t>
  </si>
  <si>
    <t>943321211</t>
  </si>
  <si>
    <t>Příplatek k lešení prostorovému modulovému těžkému bez podlah přes 200 do 300 kg/m2 v do 10 m za každý den použití</t>
  </si>
  <si>
    <t>1265706597</t>
  </si>
  <si>
    <t>Lešení prostorové modulové těžké pracovní nebo podpěrné bez podlah s provozním zatížením tř. 4 přes 200 do 300 kg/m2 výšky do 10 m příplatek k ceně za každý den použití</t>
  </si>
  <si>
    <t>https://podminky.urs.cz/item/CS_URS_2024_01/943321211</t>
  </si>
  <si>
    <t>"předpoklad 90 dnů" 70,313*90</t>
  </si>
  <si>
    <t>24</t>
  </si>
  <si>
    <t>943321811</t>
  </si>
  <si>
    <t>Demontáž lešení prostorového modulového těžkého bez podlah zatížení přes 200 do 300 kg/m2 v do 10 m</t>
  </si>
  <si>
    <t>-156538467</t>
  </si>
  <si>
    <t>Lešení prostorové modulové těžké pracovní nebo podpěrné bez podlah s provozním zatížením tř. 4 přes 200 do 300 kg/m2 výšky do 10 m demontáž</t>
  </si>
  <si>
    <t>https://podminky.urs.cz/item/CS_URS_2024_01/943321811</t>
  </si>
  <si>
    <t>25</t>
  </si>
  <si>
    <t>949101112</t>
  </si>
  <si>
    <t>Lešení pomocné pro objekty pozemních staveb s lešeňovou podlahou v přes 1,9 do 3,5 m zatížení do 150 kg/m2</t>
  </si>
  <si>
    <t>1644102591</t>
  </si>
  <si>
    <t>Lešení pomocné pracovní pro objekty pozemních staveb pro zatížení do 150 kg/m2, o výšce lešeňové podlahy přes 1,9 do 3,5 m</t>
  </si>
  <si>
    <t>https://podminky.urs.cz/item/CS_URS_2024_01/949101112</t>
  </si>
  <si>
    <t>"pracovní lešení pro vnitřní úpravy" 125,0+43,0</t>
  </si>
  <si>
    <t>26</t>
  </si>
  <si>
    <t>941111121</t>
  </si>
  <si>
    <t>Montáž lešení řadového trubkového lehkého s podlahami zatížení do 200 kg/m2 š od 0,9 do 1,2 m v do 10 m</t>
  </si>
  <si>
    <t>104978996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</si>
  <si>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</si>
  <si>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</si>
  <si>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 xml:space="preserve">"lešení pro venkovní úpravy nových otvorů" </t>
  </si>
  <si>
    <t>9,0*1,5</t>
  </si>
  <si>
    <t>27</t>
  </si>
  <si>
    <t>941111221</t>
  </si>
  <si>
    <t>Příplatek k lešení řadovému trubkovému lehkému s podlahami do 200 kg/m2 š od 0,9 do 1,2 m v 10 m za každý den použití</t>
  </si>
  <si>
    <t>1073309852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</si>
  <si>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</si>
  <si>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</si>
  <si>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9,0*1,5*60</t>
  </si>
  <si>
    <t>28</t>
  </si>
  <si>
    <t>941111821</t>
  </si>
  <si>
    <t>Demontáž lešení řadového trubkového lehkého s podlahami zatížení do 200 kg/m2 š od 0,9 do 1,2 m v do 10 m</t>
  </si>
  <si>
    <t>-108779838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</si>
  <si>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</si>
  <si>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</si>
  <si>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29</t>
  </si>
  <si>
    <t>944511111</t>
  </si>
  <si>
    <t>Montáž ochranné sítě z textilie z umělých vláken</t>
  </si>
  <si>
    <t>13344904</t>
  </si>
  <si>
    <t>Síť ochranná zavěšená na konstrukci lešení z textilie z umělých vláken montáž</t>
  </si>
  <si>
    <t>https://podminky.urs.cz/item/CS_URS_2024_01/944511111</t>
  </si>
  <si>
    <t>30</t>
  </si>
  <si>
    <t>944511211</t>
  </si>
  <si>
    <t>Příplatek k ochranné síti za každý den použití</t>
  </si>
  <si>
    <t>263879942</t>
  </si>
  <si>
    <t>Síť ochranná zavěšená na konstrukci lešení z textilie z umělých vláken příplatek k ceně za každý den použití</t>
  </si>
  <si>
    <t>https://podminky.urs.cz/item/CS_URS_2024_01/944511211</t>
  </si>
  <si>
    <t>31</t>
  </si>
  <si>
    <t>944511811</t>
  </si>
  <si>
    <t>Demontáž ochranné sítě z textilie z umělých vláken</t>
  </si>
  <si>
    <t>-99416747</t>
  </si>
  <si>
    <t>Síť ochranná zavěšená na konstrukci lešení z textilie z umělých vláken demontáž</t>
  </si>
  <si>
    <t>https://podminky.urs.cz/item/CS_URS_2024_01/944511811</t>
  </si>
  <si>
    <t>32</t>
  </si>
  <si>
    <t>993111111</t>
  </si>
  <si>
    <t>Dovoz a odvoz lešení řadového do 10 km včetně naložení a složení</t>
  </si>
  <si>
    <t>-1652068893</t>
  </si>
  <si>
    <t>Dovoz a odvoz lešení včetně naložení a složení řadového, na vzdálenost do 10 km</t>
  </si>
  <si>
    <t>https://podminky.urs.cz/item/CS_URS_2024_01/993111111</t>
  </si>
  <si>
    <t>33</t>
  </si>
  <si>
    <t>993121211</t>
  </si>
  <si>
    <t>Dovoz a odvoz lešení prostorového těžkého do 10 km včetně naložení a složení</t>
  </si>
  <si>
    <t>-1636795941</t>
  </si>
  <si>
    <t>Dovoz a odvoz lešení včetně naložení a složení prostorového těžkého, na vzdálenost do 10 km</t>
  </si>
  <si>
    <t>https://podminky.urs.cz/item/CS_URS_2024_01/993121211</t>
  </si>
  <si>
    <t>95</t>
  </si>
  <si>
    <t>Různé dokončovací konstrukce a práce pozemních staveb</t>
  </si>
  <si>
    <t>34</t>
  </si>
  <si>
    <t>952901111</t>
  </si>
  <si>
    <t>Vyčištění budov bytové a občanské výstavby při výšce podlaží do 4 m</t>
  </si>
  <si>
    <t>1110117935</t>
  </si>
  <si>
    <t>Vyčištění budov nebo objektů před předáním do užívání budov bytové nebo občanské výstavby, světlé výšky podlaží do 4 m</t>
  </si>
  <si>
    <t>https://podminky.urs.cz/item/CS_URS_2024_01/952901111</t>
  </si>
  <si>
    <t>"krček" 42,0</t>
  </si>
  <si>
    <t>35</t>
  </si>
  <si>
    <t>952901114</t>
  </si>
  <si>
    <t>Vyčištění budov bytové a občanské výstavby při výšce podlaží přes 4 m</t>
  </si>
  <si>
    <t>267525129</t>
  </si>
  <si>
    <t>Vyčištění budov nebo objektů před předáním do užívání budov bytové nebo občanské výstavby, světlé výšky podlaží přes 4 m</t>
  </si>
  <si>
    <t>https://podminky.urs.cz/item/CS_URS_2024_01/952901114</t>
  </si>
  <si>
    <t>"spisovna" 125,0</t>
  </si>
  <si>
    <t>96</t>
  </si>
  <si>
    <t>Bourání konstrukcí</t>
  </si>
  <si>
    <t>36</t>
  </si>
  <si>
    <t>965046111</t>
  </si>
  <si>
    <t>Broušení stávajících betonových podlah úběr do 3 mm</t>
  </si>
  <si>
    <t>1603436676</t>
  </si>
  <si>
    <t>https://podminky.urs.cz/item/CS_URS_2024_01/965046111</t>
  </si>
  <si>
    <t>" srovnání podkladu po vybourání pružné vrstvy podlahy" 125,0</t>
  </si>
  <si>
    <t>37</t>
  </si>
  <si>
    <t>965046119</t>
  </si>
  <si>
    <t>Příplatek k broušení stávajících betonových podlah za každý další 1 mm úběru</t>
  </si>
  <si>
    <t>1399897872</t>
  </si>
  <si>
    <t>Broušení stávajících betonových podlah Příplatek k ceně za každý další 1 mm úběru</t>
  </si>
  <si>
    <t>https://podminky.urs.cz/item/CS_URS_2024_01/965046119</t>
  </si>
  <si>
    <t xml:space="preserve">" předpoklad 5,0 mm" </t>
  </si>
  <si>
    <t>" srovnání podkladu po vybourání pružné vrstvy podlahy" 125,0*2</t>
  </si>
  <si>
    <t>38</t>
  </si>
  <si>
    <t>968072456</t>
  </si>
  <si>
    <t>Vybourání kovových dveřních zárubní pl přes 2 m2</t>
  </si>
  <si>
    <t>1810961731</t>
  </si>
  <si>
    <t>Vybourání kovových rámů oken s křídly, dveřních zárubní, vrat, stěn, ostění nebo obkladů dveřních zárubní, plochy přes 2 m2</t>
  </si>
  <si>
    <t>https://podminky.urs.cz/item/CS_URS_2024_01/968072456</t>
  </si>
  <si>
    <t>"bourací práce" 1,6*1,97</t>
  </si>
  <si>
    <t>39</t>
  </si>
  <si>
    <t>968082021</t>
  </si>
  <si>
    <t>Vybourání plastových zárubní dveří plochy do 2 m2</t>
  </si>
  <si>
    <t>304606372</t>
  </si>
  <si>
    <t>Vybourání plastových rámů oken s křídly, dveřních zárubní, vrat dveřních zárubní, plochy do 2 m2</t>
  </si>
  <si>
    <t>https://podminky.urs.cz/item/CS_URS_2024_01/968082021</t>
  </si>
  <si>
    <t xml:space="preserve">" vybourání stávajících vstupních dveří"  1,0*2,05</t>
  </si>
  <si>
    <t>97</t>
  </si>
  <si>
    <t>Prorážení otvorů a ostatní bourací práce</t>
  </si>
  <si>
    <t>40</t>
  </si>
  <si>
    <t>973031rp22</t>
  </si>
  <si>
    <t>Vysekání výklenků nebo kapes ve zdivu z cihel na maltu vápennou nebo vápenocementovou kapes, plochy do 1,0 m2, hl. do 450 mm</t>
  </si>
  <si>
    <t>VLASTNÍ</t>
  </si>
  <si>
    <t>-208861146</t>
  </si>
  <si>
    <t>" pro nový hydrant" 1</t>
  </si>
  <si>
    <t>41</t>
  </si>
  <si>
    <t>974031167</t>
  </si>
  <si>
    <t>Vysekání rýh ve zdivu cihelném hl do 150 mm š do 300 mm</t>
  </si>
  <si>
    <t>1999444896</t>
  </si>
  <si>
    <t>Vysekání rýh ve zdivu cihelném na maltu vápennou nebo vápenocementovou do hl. 150 mm a šířky do 300 mm</t>
  </si>
  <si>
    <t>https://podminky.urs.cz/item/CS_URS_2024_01/974031167</t>
  </si>
  <si>
    <t>" vysekání rýhy pro ocelovch nosník nad novými vraty" 2,5*3</t>
  </si>
  <si>
    <t>42</t>
  </si>
  <si>
    <t>985563213</t>
  </si>
  <si>
    <t>Příplatek ke stříkaným betonům za vyztužení polymerovými vlákny objemové vyztužení přes 3 do 4 kg/m3</t>
  </si>
  <si>
    <t>-91052573</t>
  </si>
  <si>
    <t>Příplatek k cenám stříkaných betonů za vyztužení vlákny polymerovými objemové vyztužení přes 3 do 4 kg/m3</t>
  </si>
  <si>
    <t>https://podminky.urs.cz/item/CS_URS_2024_01/985563213</t>
  </si>
  <si>
    <t>"nová konstrukční vrstva podlahy" 125,0*0,06</t>
  </si>
  <si>
    <t>997</t>
  </si>
  <si>
    <t>Přesun sutě</t>
  </si>
  <si>
    <t>43</t>
  </si>
  <si>
    <t>997013211</t>
  </si>
  <si>
    <t>Vnitrostaveništní doprava suti a vybouraných hmot pro budovy v do 6 m ručně</t>
  </si>
  <si>
    <t>-24680909</t>
  </si>
  <si>
    <t>Vnitrostaveništní doprava suti a vybouraných hmot vodorovně do 50 m s naložením ručně pro budovy a haly výšky do 6 m</t>
  </si>
  <si>
    <t>https://podminky.urs.cz/item/CS_URS_2024_01/997013211</t>
  </si>
  <si>
    <t>44</t>
  </si>
  <si>
    <t>997013501</t>
  </si>
  <si>
    <t>Odvoz suti a vybouraných hmot na skládku nebo meziskládku do 1 km se složením</t>
  </si>
  <si>
    <t>-922169128</t>
  </si>
  <si>
    <t>Odvoz suti a vybouraných hmot na skládku nebo meziskládku se složením, na vzdálenost do 1 km</t>
  </si>
  <si>
    <t>https://podminky.urs.cz/item/CS_URS_2024_01/997013501</t>
  </si>
  <si>
    <t>45</t>
  </si>
  <si>
    <t>997013509</t>
  </si>
  <si>
    <t>Příplatek k odvozu suti a vybouraných hmot na skládku ZKD 1 km přes 1 km</t>
  </si>
  <si>
    <t>-1647931028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</si>
  <si>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</si>
  <si>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</si>
  <si>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" předpoklad skládka nebo zařízení pro nakládání s odpadem do 20 KM" 19*6,523</t>
  </si>
  <si>
    <t>46</t>
  </si>
  <si>
    <t>997013871</t>
  </si>
  <si>
    <t>Poplatek za uložení stavebního odpadu na recyklační skládce (skládkovné) směsného stavebního a demoličního kód odpadu 17 09 04</t>
  </si>
  <si>
    <t>-942072955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</si>
  <si>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</si>
  <si>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</si>
  <si>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998</t>
  </si>
  <si>
    <t>Přesun hmot</t>
  </si>
  <si>
    <t>47</t>
  </si>
  <si>
    <t>998018001</t>
  </si>
  <si>
    <t>Přesun hmot pro budovy ruční pro budovy v do 6 m</t>
  </si>
  <si>
    <t>-1590527652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</si>
  <si>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</si>
  <si>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https://podminky.urs.cz/item/CS_URS_2024_01/998018001</t>
  </si>
  <si>
    <t>PSV</t>
  </si>
  <si>
    <t>Práce a dodávky PSV</t>
  </si>
  <si>
    <t>714</t>
  </si>
  <si>
    <t>Akustická a protiotřesová opatření</t>
  </si>
  <si>
    <t>48</t>
  </si>
  <si>
    <t>714450rp1</t>
  </si>
  <si>
    <t xml:space="preserve">Odstranění  systémové  podlahy  alsagym - pryžová podložka a polyuretanová vrstva (lepená)</t>
  </si>
  <si>
    <t>-1472668480</t>
  </si>
  <si>
    <t>Odstranění systémové podlahy alsagym - pryžová podložka a polyuretanová vrstva (lepená)</t>
  </si>
  <si>
    <t>" vybourání pružné vrstvy podlahy" 125,0</t>
  </si>
  <si>
    <t>721</t>
  </si>
  <si>
    <t>Zdravotechnika - vnitřní kanalizace</t>
  </si>
  <si>
    <t>49</t>
  </si>
  <si>
    <t>721173RP1</t>
  </si>
  <si>
    <t>Dodávka a montáž potrubí a armatur pro napojení nového umyvadla na stávající vedení kanalizace</t>
  </si>
  <si>
    <t>soubor</t>
  </si>
  <si>
    <t>2023920839</t>
  </si>
  <si>
    <t>" předpokládaný rozsah prací" 1</t>
  </si>
  <si>
    <t>" vysekání rýhy ve stěně pro nové vedení kanalizace cca " 5,0 m</t>
  </si>
  <si>
    <t xml:space="preserve">" provedení potrubí kanalizace pro umyvadlo včetně napojení na stávající vedení kanalizace" </t>
  </si>
  <si>
    <t>" včetně armatur, syfonu a pod."</t>
  </si>
  <si>
    <t xml:space="preserve">"zához a úprava stěn, omítky po provedené kanalizaci do původního stavu" </t>
  </si>
  <si>
    <t>50</t>
  </si>
  <si>
    <t>721173RP10</t>
  </si>
  <si>
    <t>Dodávka a montáž potrubí a armatur pro napojení nového WC na stávající vedení kanalizace</t>
  </si>
  <si>
    <t>-1999024990</t>
  </si>
  <si>
    <t>" vysekání rýhy ve stěně pro nové vedení kanalizace cca " 3,0 m</t>
  </si>
  <si>
    <t>51</t>
  </si>
  <si>
    <t>998721311</t>
  </si>
  <si>
    <t>Přesun hmot procentní pro vnitřní kanalizaci ruční v objektech v do 6 m</t>
  </si>
  <si>
    <t>%</t>
  </si>
  <si>
    <t>-837173846</t>
  </si>
  <si>
    <t>Přesun hmot pro vnitřní kanalizaci stanovený procentní sazbou (%) z ceny vodorovná dopravní vzdálenost do 50 m ruční (bez užití mechanizace) v objektech výšky do 6 m</t>
  </si>
  <si>
    <t>https://podminky.urs.cz/item/CS_URS_2024_01/998721311</t>
  </si>
  <si>
    <t>722</t>
  </si>
  <si>
    <t>Zdravotechnika - vnitřní vodovod</t>
  </si>
  <si>
    <t>52</t>
  </si>
  <si>
    <t>722176RP2</t>
  </si>
  <si>
    <t xml:space="preserve">Dodávka a montáž potrubí a armatur pro napojení nového umyvadla  a WC na stávající vedení vodovodu</t>
  </si>
  <si>
    <t>1333442580</t>
  </si>
  <si>
    <t>Dodávka a montáž potrubí a armatur pro napojení nového umyvadla a WC na stávající vedení vodovodu</t>
  </si>
  <si>
    <t>" ředpokládaný rozsah prací" 1</t>
  </si>
  <si>
    <t xml:space="preserve">" vysekání rýhy ve stěně pro nové vedení vodovodu cca  5,0 m" </t>
  </si>
  <si>
    <t xml:space="preserve">" provedení potrubí vodovodu pro umyvadlo včetně napojení na stávající vedení vodovodu" </t>
  </si>
  <si>
    <t>" včetně armatur a pod."</t>
  </si>
  <si>
    <t xml:space="preserve">"zához a úprava stěn, omítky po provedeném vodovodním potrubí do původního stavu" </t>
  </si>
  <si>
    <t>53</t>
  </si>
  <si>
    <t>722190901</t>
  </si>
  <si>
    <t>Uzavření nebo otevření vodovodního potrubí při opravách</t>
  </si>
  <si>
    <t>-926493156</t>
  </si>
  <si>
    <t>Opravy ostatní uzavření nebo otevření vodovodního potrubí při opravách včetně vypuštění a napuštění</t>
  </si>
  <si>
    <t>https://podminky.urs.cz/item/CS_URS_2024_01/722190901</t>
  </si>
  <si>
    <t>"předpokládaný rozsah prací" 4</t>
  </si>
  <si>
    <t>54</t>
  </si>
  <si>
    <t>722250RP20</t>
  </si>
  <si>
    <t>Hydrantový systém s tvarově stálou hadicí D 25 x 30 m celoplechový - včetně napojení na vodovod (kompletní dodávka včetně krabice)</t>
  </si>
  <si>
    <t>-1757419295</t>
  </si>
  <si>
    <t>"nový hydrant ve spisovně" 1</t>
  </si>
  <si>
    <t>55</t>
  </si>
  <si>
    <t>998722311</t>
  </si>
  <si>
    <t>Přesun hmot procentní pro vnitřní vodovod ruční v objektech v do 6 m</t>
  </si>
  <si>
    <t>-2076937331</t>
  </si>
  <si>
    <t>Přesun hmot pro vnitřní vodovod stanovený procentní sazbou (%) z ceny vodorovná dopravní vzdálenost do 50 m ruční (bez užití mechanizace) v objektech výšky do 6 m</t>
  </si>
  <si>
    <t>https://podminky.urs.cz/item/CS_URS_2024_01/998722311</t>
  </si>
  <si>
    <t>725</t>
  </si>
  <si>
    <t>Zdravotechnika - zařizovací předměty</t>
  </si>
  <si>
    <t>56</t>
  </si>
  <si>
    <t>725112022</t>
  </si>
  <si>
    <t>Klozet keramický závěsný na nosné stěny s hlubokým splachováním odpad vodorovný</t>
  </si>
  <si>
    <t>564511891</t>
  </si>
  <si>
    <t>Zařízení záchodů klozety keramické závěsné na nosné stěny s hlubokým splachováním odpad vodorovný</t>
  </si>
  <si>
    <t>https://podminky.urs.cz/item/CS_URS_2024_01/725112022</t>
  </si>
  <si>
    <t>" nové umyvadlo ve spisovně" 1</t>
  </si>
  <si>
    <t>57</t>
  </si>
  <si>
    <t>725211616</t>
  </si>
  <si>
    <t>Umyvadlo keramické bílé šířky 550 mm s krytem na sifon připevněné na stěnu šrouby</t>
  </si>
  <si>
    <t>401973538</t>
  </si>
  <si>
    <t>Umyvadla keramická bílá bez výtokových armatur připevněná na stěnu šrouby s krytem na sifon (polosloupem), šířka umyvadla 550 mm</t>
  </si>
  <si>
    <t>https://podminky.urs.cz/item/CS_URS_2024_01/725211616</t>
  </si>
  <si>
    <t>58</t>
  </si>
  <si>
    <t>725822613</t>
  </si>
  <si>
    <t>Baterie umyvadlová stojánková páková s výpustí</t>
  </si>
  <si>
    <t>1594849546</t>
  </si>
  <si>
    <t>Baterie umyvadlové stojánkové pákové s výpustí</t>
  </si>
  <si>
    <t>https://podminky.urs.cz/item/CS_URS_2024_01/725822613</t>
  </si>
  <si>
    <t>59</t>
  </si>
  <si>
    <t>725869218</t>
  </si>
  <si>
    <t>Montáž zápachových uzávěrek U-sifonů</t>
  </si>
  <si>
    <t>-1315794707</t>
  </si>
  <si>
    <t>Zápachové uzávěrky zařizovacích předmětů montáž zápachových uzávěrek dřezových dvoudílných U-sifonů</t>
  </si>
  <si>
    <t>https://podminky.urs.cz/item/CS_URS_2024_01/725869218</t>
  </si>
  <si>
    <t>" pro nové umyvadla " 1</t>
  </si>
  <si>
    <t>60</t>
  </si>
  <si>
    <t>55161115</t>
  </si>
  <si>
    <t>uzávěrka zápachová dřezová s kulovým kloubem DN 40</t>
  </si>
  <si>
    <t>-240102466</t>
  </si>
  <si>
    <t>998725311</t>
  </si>
  <si>
    <t>Přesun hmot procentní pro zařizovací předměty ruční v objektech v do 6 m</t>
  </si>
  <si>
    <t>621678080</t>
  </si>
  <si>
    <t>Přesun hmot pro zařizovací předměty stanovený procentní sazbou (%) z ceny vodorovná dopravní vzdálenost do 50 m ruční (bez užití mechanizace) v objektech výšky do 6 m</t>
  </si>
  <si>
    <t>https://podminky.urs.cz/item/CS_URS_2024_01/998725311</t>
  </si>
  <si>
    <t>731</t>
  </si>
  <si>
    <t>Ústřední vytápění - kotelny</t>
  </si>
  <si>
    <t>731244RP6</t>
  </si>
  <si>
    <t>Nové nastavení a úprava stávajícího kotle pro potřeby vytápění (dodávka a montáž)</t>
  </si>
  <si>
    <t>932607619</t>
  </si>
  <si>
    <t>"dle skutečného stavu zjištěného na stavbě" 1</t>
  </si>
  <si>
    <t>998731311</t>
  </si>
  <si>
    <t>Přesun hmot procentní pro kotelny ruční v objektech v do 6 m</t>
  </si>
  <si>
    <t>1077996345</t>
  </si>
  <si>
    <t>Přesun hmot pro kotelny stanovený procentní sazbou (%) z ceny vodorovná dopravní vzdálenost do 50 m ruční (bez užití mechanizace) v objektech výšky do 6 m</t>
  </si>
  <si>
    <t>https://podminky.urs.cz/item/CS_URS_2024_01/998731311</t>
  </si>
  <si>
    <t>733</t>
  </si>
  <si>
    <t>Ústřední vytápění - rozvodné potrubí</t>
  </si>
  <si>
    <t>64</t>
  </si>
  <si>
    <t>733111123</t>
  </si>
  <si>
    <t>Potrubí ocelové závitové černé bezešvé běžné středotlaké DN 15</t>
  </si>
  <si>
    <t>1442656119</t>
  </si>
  <si>
    <t>Potrubí z trubek ocelových závitových černých spojovaných svařováním bezešvých běžných středotlakých PN 16 nad 115°C DN 15</t>
  </si>
  <si>
    <t>https://podminky.urs.cz/item/CS_URS_2024_01/733111123</t>
  </si>
  <si>
    <t>15,0*2+23,0*2+7,0*1,0</t>
  </si>
  <si>
    <t>65</t>
  </si>
  <si>
    <t>733190107</t>
  </si>
  <si>
    <t>Zkouška těsnosti potrubí ocelové závitové DN do 40</t>
  </si>
  <si>
    <t>-2085285463</t>
  </si>
  <si>
    <t>Zkoušky těsnosti potrubí, manžety prostupové z trubek ocelových zkoušky těsnosti potrubí (za provozu) z trubek ocelových závitových DN do 40</t>
  </si>
  <si>
    <t>https://podminky.urs.cz/item/CS_URS_2024_01/733190107</t>
  </si>
  <si>
    <t>66</t>
  </si>
  <si>
    <t>733194RP5</t>
  </si>
  <si>
    <t>Zaslepení stávajícícho podlahového topení (dodávka a montáž)</t>
  </si>
  <si>
    <t>1859682427</t>
  </si>
  <si>
    <t>"zaslepení stávajícího podlahového topení v místě rozvaděče" 1</t>
  </si>
  <si>
    <t>67</t>
  </si>
  <si>
    <t>998733311</t>
  </si>
  <si>
    <t>Přesun hmot procentní pro rozvody potrubí ruční v objektech v do 6 m</t>
  </si>
  <si>
    <t>1500027726</t>
  </si>
  <si>
    <t>Přesun hmot pro rozvody potrubí stanovený procentní sazbou z ceny vodorovná dopravní vzdálenost do 50 m ruční (bez užití mechanizace) v objektech výšky do 6 m</t>
  </si>
  <si>
    <t>https://podminky.urs.cz/item/CS_URS_2024_01/998733311</t>
  </si>
  <si>
    <t>735</t>
  </si>
  <si>
    <t>Ústřední vytápění - otopná tělesa</t>
  </si>
  <si>
    <t>68</t>
  </si>
  <si>
    <t>735151RP6</t>
  </si>
  <si>
    <t>Otopné těleso panelové dvoudeskové 1 přídavná přestupní plocha výška/délka 600/1400 mm výkon 1803 W (včetně armartur a termostatického ventilu)</t>
  </si>
  <si>
    <t>975323819</t>
  </si>
  <si>
    <t>"kompletní řešení - dodávka + montáž)</t>
  </si>
  <si>
    <t>"nové radiátory" 7</t>
  </si>
  <si>
    <t>69</t>
  </si>
  <si>
    <t>735191910</t>
  </si>
  <si>
    <t>Napuštění vody do otopných těles</t>
  </si>
  <si>
    <t>910489648</t>
  </si>
  <si>
    <t>Ostatní opravy otopných těles napuštění vody do otopného systému včetně potrubí (bez kotle a ohříváků) otopných těles</t>
  </si>
  <si>
    <t>https://podminky.urs.cz/item/CS_URS_2024_01/735191910</t>
  </si>
  <si>
    <t>"předpoklad" 10,0</t>
  </si>
  <si>
    <t>70</t>
  </si>
  <si>
    <t>735494811</t>
  </si>
  <si>
    <t>Vypuštění vody z otopných těles</t>
  </si>
  <si>
    <t>889214129</t>
  </si>
  <si>
    <t>Vypuštění vody z otopných soustav bez kotlů, ohříváků, zásobníků a nádrží</t>
  </si>
  <si>
    <t>https://podminky.urs.cz/item/CS_URS_2024_01/735494811</t>
  </si>
  <si>
    <t>"předpoklad" 125,0/3</t>
  </si>
  <si>
    <t>71</t>
  </si>
  <si>
    <t>998735311</t>
  </si>
  <si>
    <t>Přesun hmot procentní pro otopná tělesa ruční v objektech v do 6 m</t>
  </si>
  <si>
    <t>1116924042</t>
  </si>
  <si>
    <t>Přesun hmot pro otopná tělesa stanovený procentní sazbou (%) z ceny vodorovná dopravní vzdálenost do 50 m ruční (bez užití mechanizace) v objektech výšky do 6 m</t>
  </si>
  <si>
    <t>https://podminky.urs.cz/item/CS_URS_2024_01/998735311</t>
  </si>
  <si>
    <t>741</t>
  </si>
  <si>
    <t>Elektroinstalace - silnoproud</t>
  </si>
  <si>
    <t>72</t>
  </si>
  <si>
    <t>741110RP9</t>
  </si>
  <si>
    <t xml:space="preserve">Dodávka a montáž - úpravy stávající elektroinstalace pro potřeby spisovny </t>
  </si>
  <si>
    <t>kompl</t>
  </si>
  <si>
    <t>-1576697397</t>
  </si>
  <si>
    <t>"fixní částka 8000 Kč" 1</t>
  </si>
  <si>
    <t>73</t>
  </si>
  <si>
    <t>998741201</t>
  </si>
  <si>
    <t>Přesun hmot procentní pro silnoproud v objektech v do 6 m</t>
  </si>
  <si>
    <t>CS ÚRS 2023 02</t>
  </si>
  <si>
    <t>-1277184548</t>
  </si>
  <si>
    <t>Přesun hmot pro silnoproud stanovený procentní sazbou (%) z ceny vodorovná dopravní vzdálenost do 50 m v objektech výšky do 6 m</t>
  </si>
  <si>
    <t>https://podminky.urs.cz/item/CS_URS_2023_02/998741201</t>
  </si>
  <si>
    <t>763</t>
  </si>
  <si>
    <t>Konstrukce suché výstavby</t>
  </si>
  <si>
    <t>74</t>
  </si>
  <si>
    <t>763132971</t>
  </si>
  <si>
    <t>Vyspravení SDK podhledu, podkroví pl přes 0,5 do 1 m2 deska 1xA 12,5</t>
  </si>
  <si>
    <t>-502872862</t>
  </si>
  <si>
    <t>Vyspravení sádrokartonových podhledů nebo podkroví plochy jednotlivě přes 0,50 do 1,00 m2 desky tl. 12,5 mm standardní A</t>
  </si>
  <si>
    <t>https://podminky.urs.cz/item/CS_URS_2024_01/763132971</t>
  </si>
  <si>
    <t xml:space="preserve">"viz.  půdorys 1.NP nový stav"</t>
  </si>
  <si>
    <t xml:space="preserve">"oprava stávajícího podhledu v místě demontovaných  prvků vybavení tělocvičny" </t>
  </si>
  <si>
    <t xml:space="preserve">"předpoklad"  5</t>
  </si>
  <si>
    <t>75</t>
  </si>
  <si>
    <t>998763511</t>
  </si>
  <si>
    <t>Přesun hmot procentní pro konstrukce montované z desek ruční v objektech v do 6 m</t>
  </si>
  <si>
    <t>997029574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</si>
  <si>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</si>
  <si>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https://podminky.urs.cz/item/CS_URS_2024_01/998763511</t>
  </si>
  <si>
    <t>766</t>
  </si>
  <si>
    <t>Konstrukce truhlářské</t>
  </si>
  <si>
    <t>76</t>
  </si>
  <si>
    <t>766411821</t>
  </si>
  <si>
    <t>Demontáž truhlářského obložení stěn z palubek</t>
  </si>
  <si>
    <t>-1047644310</t>
  </si>
  <si>
    <t>Demontáž obložení stěn palubkami</t>
  </si>
  <si>
    <t>https://podminky.urs.cz/item/CS_URS_2024_01/766411821</t>
  </si>
  <si>
    <t xml:space="preserve">" odstranění stávajícího obkladu stěny tělocvičny" </t>
  </si>
  <si>
    <t>(15,375*2+8,125*2-1,1-1,6)*2,0</t>
  </si>
  <si>
    <t>77</t>
  </si>
  <si>
    <t>766411822</t>
  </si>
  <si>
    <t>Demontáž truhlářského obložení stěn podkladových roštů</t>
  </si>
  <si>
    <t>-1852040350</t>
  </si>
  <si>
    <t>Demontáž obložení stěn podkladových roštů</t>
  </si>
  <si>
    <t>https://podminky.urs.cz/item/CS_URS_2024_01/766411822</t>
  </si>
  <si>
    <t>767</t>
  </si>
  <si>
    <t>Konstrukce zámečnické</t>
  </si>
  <si>
    <t>78</t>
  </si>
  <si>
    <t>767651210</t>
  </si>
  <si>
    <t>Montáž vrat garážových otvíravých do ocelové zárubně pl do 6 m2</t>
  </si>
  <si>
    <t>-962159106</t>
  </si>
  <si>
    <t>Montáž vrat garážových nebo průmyslových otvíravých do ocelové zárubně z dílů, plochy do 6 m2</t>
  </si>
  <si>
    <t>https://podminky.urs.cz/item/CS_URS_2024_01/767651210</t>
  </si>
  <si>
    <t xml:space="preserve">"viz. půdorys 1.NP nový stav" </t>
  </si>
  <si>
    <t xml:space="preserve">"nové vrata "  1</t>
  </si>
  <si>
    <t>79</t>
  </si>
  <si>
    <t>RMAT0001</t>
  </si>
  <si>
    <t>vrata garážová 2,0/2,25 m hliníková dvoukřídlá izolovaná (včetně zárubně a kování)</t>
  </si>
  <si>
    <t>1146996108</t>
  </si>
  <si>
    <t>" viz. montáž" 1</t>
  </si>
  <si>
    <t>80</t>
  </si>
  <si>
    <t>767651RP2</t>
  </si>
  <si>
    <t xml:space="preserve">Dodávka  a mnotáž regálového systému dvoupodlažního včetně zábradlí a systémových dopňků (kompletní dodávkyvčetně kotvení)</t>
  </si>
  <si>
    <t>-1004244035</t>
  </si>
  <si>
    <t>Dodávka a mnotáž regálového systému dvoupodlažního včetně zábradlí a systémových dopňků (kompletní dodávkyvčetně kotvení)</t>
  </si>
  <si>
    <t>"kovový nosný systém, podlahy podest z dřevotřískových desek" 1</t>
  </si>
  <si>
    <t xml:space="preserve">" v krčku regálový sytém pro jedno patro" </t>
  </si>
  <si>
    <t>81</t>
  </si>
  <si>
    <t>767995111</t>
  </si>
  <si>
    <t>Montáž atypických zámečnických konstrukcí hm do 5 kg</t>
  </si>
  <si>
    <t>kg</t>
  </si>
  <si>
    <t>-310759987</t>
  </si>
  <si>
    <t>Montáž ostatních atypických zámečnických konstrukcí hmotnosti do 5 kg</t>
  </si>
  <si>
    <t>https://podminky.urs.cz/item/CS_URS_2024_01/767995111</t>
  </si>
  <si>
    <t xml:space="preserve">" viz.půdorys 1.NP nový stav" </t>
  </si>
  <si>
    <t>"hasící přístroje nosná konstrukce" 2*5</t>
  </si>
  <si>
    <t>82</t>
  </si>
  <si>
    <t>RMAT0002</t>
  </si>
  <si>
    <t>atypická zámečnická konstrukce- hasící přístroje</t>
  </si>
  <si>
    <t>1728014331</t>
  </si>
  <si>
    <t>" viz. montáž + ztratné" 2*0,005</t>
  </si>
  <si>
    <t>83</t>
  </si>
  <si>
    <t>44932114</t>
  </si>
  <si>
    <t xml:space="preserve">přístroj hasicí ruční  21A -  6 kg</t>
  </si>
  <si>
    <t>-1564108416</t>
  </si>
  <si>
    <t>" viz. montáž"2</t>
  </si>
  <si>
    <t>84</t>
  </si>
  <si>
    <t>767996702</t>
  </si>
  <si>
    <t>Demontáž atypických zámečnických konstrukcí řezáním hm jednotlivých dílů přes 50 do 100 kg</t>
  </si>
  <si>
    <t>931206528</t>
  </si>
  <si>
    <t>Demontáž ostatních zámečnických konstrukcí řezáním o hmotnosti jednotlivých dílů přes 50 do 100 kg</t>
  </si>
  <si>
    <t>https://podminky.urs.cz/item/CS_URS_2024_01/767996702</t>
  </si>
  <si>
    <t xml:space="preserve">"demontáž stávajícího vybavení tělocvičny předpoklad" </t>
  </si>
  <si>
    <t>"tělocvičnné vybavení" 1000,0</t>
  </si>
  <si>
    <t>"konzoly kotevní prvky" 200,0</t>
  </si>
  <si>
    <t>"ostatní" 250,0</t>
  </si>
  <si>
    <t>85</t>
  </si>
  <si>
    <t>998767311</t>
  </si>
  <si>
    <t>Přesun hmot procentní pro zámečnické konstrukce ruční v objektech v do 6 m</t>
  </si>
  <si>
    <t>-260286969</t>
  </si>
  <si>
    <t>Přesun hmot pro zámečnické konstrukce stanovený procentní sazbou (%) z ceny vodorovná dopravní vzdálenost do 50 m ruční (bez užití mechanizace) v objektech výšky do 6 m</t>
  </si>
  <si>
    <t>https://podminky.urs.cz/item/CS_URS_2024_01/998767311</t>
  </si>
  <si>
    <t>781</t>
  </si>
  <si>
    <t>Dokončovací práce - obklady</t>
  </si>
  <si>
    <t>86</t>
  </si>
  <si>
    <t>781121011</t>
  </si>
  <si>
    <t>Nátěr penetrační na stěnu</t>
  </si>
  <si>
    <t>53474353</t>
  </si>
  <si>
    <t>Příprava podkladu před provedením obkladu nátěr penetrační na stěnu</t>
  </si>
  <si>
    <t>https://podminky.urs.cz/item/CS_URS_2024_01/781121011</t>
  </si>
  <si>
    <t xml:space="preserve">"nový obklad"  4,1*1,6</t>
  </si>
  <si>
    <t>87</t>
  </si>
  <si>
    <t>781472218</t>
  </si>
  <si>
    <t>Montáž obkladů keramických hladkých lepených cementovým flexibilním lepidlem přes 19 do 22 ks/m2</t>
  </si>
  <si>
    <t>544056766</t>
  </si>
  <si>
    <t>Montáž keramických obkladů stěn lepených cementovým flexibilním lepidlem hladkých přes 19 do 22 ks/m2</t>
  </si>
  <si>
    <t>https://podminky.urs.cz/item/CS_URS_2024_01/781472218</t>
  </si>
  <si>
    <t>88</t>
  </si>
  <si>
    <t>59761702</t>
  </si>
  <si>
    <t>obklad keramický nemrazuvzdorný povrch hladký/lesklý tl do 10mm přes 19 do 22ks/m2</t>
  </si>
  <si>
    <t>-1907675494</t>
  </si>
  <si>
    <t>"viz. montáž +ztratné" 6,56</t>
  </si>
  <si>
    <t>6,56*1,1 'Přepočtené koeficientem množství</t>
  </si>
  <si>
    <t>89</t>
  </si>
  <si>
    <t>998781121</t>
  </si>
  <si>
    <t>Přesun hmot tonážní pro obklady keramické ruční v objektech v do 6 m</t>
  </si>
  <si>
    <t>-929392759</t>
  </si>
  <si>
    <t>Přesun hmot pro obklady keramické stanovený z hmotnosti přesunovaného materiálu vodorovná dopravní vzdálenost do 50 m ruční (bez užití mechanizace) v objektech výšky do 6 m</t>
  </si>
  <si>
    <t>https://podminky.urs.cz/item/CS_URS_2024_01/998781121</t>
  </si>
  <si>
    <t>783</t>
  </si>
  <si>
    <t>Dokončovací práce - nátěry</t>
  </si>
  <si>
    <t>90</t>
  </si>
  <si>
    <t>783901453</t>
  </si>
  <si>
    <t>Vysátí betonových podlah před provedením nátěru</t>
  </si>
  <si>
    <t>-1860143217</t>
  </si>
  <si>
    <t>Příprava podkladu betonových podlah před provedením nátěru vysátím</t>
  </si>
  <si>
    <t>https://podminky.urs.cz/item/CS_URS_2024_01/783901453</t>
  </si>
  <si>
    <t>"úprava cementového potěru" 125,0</t>
  </si>
  <si>
    <t>91</t>
  </si>
  <si>
    <t>783933171</t>
  </si>
  <si>
    <t>Penetrační epoxidový nátěr hrubých betonových podlah</t>
  </si>
  <si>
    <t>-102992661</t>
  </si>
  <si>
    <t>Penetrační nátěr betonových podlah hrubých epoxidový</t>
  </si>
  <si>
    <t>https://podminky.urs.cz/item/CS_URS_2024_01/783933171</t>
  </si>
  <si>
    <t>92</t>
  </si>
  <si>
    <t>783937163</t>
  </si>
  <si>
    <t>Krycí dvojnásobný epoxidový rozpouštědlový nátěr betonové podlahy</t>
  </si>
  <si>
    <t>2129840198</t>
  </si>
  <si>
    <t>Krycí (uzavírací) nátěr betonových podlah dvojnásobný epoxidový rozpouštědlový</t>
  </si>
  <si>
    <t>https://podminky.urs.cz/item/CS_URS_2024_01/783937163</t>
  </si>
  <si>
    <t>784</t>
  </si>
  <si>
    <t>Dokončovací práce - malby a tapety</t>
  </si>
  <si>
    <t>93</t>
  </si>
  <si>
    <t>784121003</t>
  </si>
  <si>
    <t>Oškrabání malby v místnostech v přes 3,80 do 5,00 m</t>
  </si>
  <si>
    <t>1598200158</t>
  </si>
  <si>
    <t>Oškrabání malby v místnostech výšky přes 3,80 do 5,00 m</t>
  </si>
  <si>
    <t>https://podminky.urs.cz/item/CS_URS_2024_01/784121003</t>
  </si>
  <si>
    <t>"strop" 125,0+42,15</t>
  </si>
  <si>
    <t>(15,35*2+2,7*2)*2,7-(0,8*1,4*6+1,6*2,0)</t>
  </si>
  <si>
    <t>(0,8+1,4*2)*0,3*6</t>
  </si>
  <si>
    <t>784121013</t>
  </si>
  <si>
    <t>Rozmývání podkladu po oškrabání malby v místnostech v přes 3,80 do 5,00 m</t>
  </si>
  <si>
    <t>-1665961521</t>
  </si>
  <si>
    <t>Rozmývání podkladu po oškrabání malby v místnostech výšky přes 3,80 do 5,00 m</t>
  </si>
  <si>
    <t>https://podminky.urs.cz/item/CS_URS_2024_01/784121013</t>
  </si>
  <si>
    <t>784171101</t>
  </si>
  <si>
    <t>Zakrytí vnitřních podlah včetně pozdějšího odkrytí</t>
  </si>
  <si>
    <t>1428986596</t>
  </si>
  <si>
    <t>Zakrytí nemalovaných ploch (materiál ve specifikaci) včetně pozdějšího odkrytí podlah</t>
  </si>
  <si>
    <t>https://podminky.urs.cz/item/CS_URS_2024_01/784171101</t>
  </si>
  <si>
    <t>"podlaha" 125,0+43,0</t>
  </si>
  <si>
    <t>784171113</t>
  </si>
  <si>
    <t>Zakrytí vnitřních ploch stěn v místnostech v přes 3,80 do 5,00 m</t>
  </si>
  <si>
    <t>-690333148</t>
  </si>
  <si>
    <t>Zakrytí nemalovaných ploch (materiál ve specifikaci) včetně pozdějšího odkrytí svislých ploch např. stěn, oken, dveří v místnostech výšky přes 3,80 do 5,00</t>
  </si>
  <si>
    <t>https://podminky.urs.cz/item/CS_URS_2024_01/784171113</t>
  </si>
  <si>
    <t xml:space="preserve">"okna a dveře"  1,2*0,8*3+1,5*2,0*3+1,82*2,0*4+2,0*2,2+0,8*1,4*6</t>
  </si>
  <si>
    <t>"ostatní prvky " 20,0</t>
  </si>
  <si>
    <t>58124844</t>
  </si>
  <si>
    <t>fólie pro malířské potřeby zakrývací tl 25µ 4x5m</t>
  </si>
  <si>
    <t>1702706909</t>
  </si>
  <si>
    <t>" viz. montáž +ztratné"</t>
  </si>
  <si>
    <t>168,0+57,56</t>
  </si>
  <si>
    <t>225,56*1,05 'Přepočtené koeficientem množství</t>
  </si>
  <si>
    <t>105</t>
  </si>
  <si>
    <t>784181121</t>
  </si>
  <si>
    <t>Hloubková jednonásobná bezbarvá penetrace podkladu v místnostech v do 3,80 m</t>
  </si>
  <si>
    <t>1150845826</t>
  </si>
  <si>
    <t>Penetrace podkladu jednonásobná hloubková akrylátová bezbarvá v místnostech výšky do 3,80 m</t>
  </si>
  <si>
    <t>https://podminky.urs.cz/item/CS_URS_2024_01/784181121</t>
  </si>
  <si>
    <t>"strop" 42,15</t>
  </si>
  <si>
    <t>(15,35*2+2,7*2)*2,7-(0,8*1,4*6+1,6*2,0)+2,7*2,45</t>
  </si>
  <si>
    <t>98</t>
  </si>
  <si>
    <t>784181123</t>
  </si>
  <si>
    <t>Hloubková jednonásobná bezbarvá penetrace podkladu v místnostech v přes 3,80 do 5,00 m</t>
  </si>
  <si>
    <t>760785278</t>
  </si>
  <si>
    <t>Penetrace podkladu jednonásobná hloubková akrylátová bezbarvá v místnostech výšky přes 3,80 do 5,00 m</t>
  </si>
  <si>
    <t>https://podminky.urs.cz/item/CS_URS_2024_01/784181123</t>
  </si>
  <si>
    <t>"strop" 125,0</t>
  </si>
  <si>
    <t>106</t>
  </si>
  <si>
    <t>784211031</t>
  </si>
  <si>
    <t>Jednonásobné bílé malby ze směsí za mokra minimálně oděruvzdorných v místnostech do 3,80 m</t>
  </si>
  <si>
    <t>291632266</t>
  </si>
  <si>
    <t>Malby z malířských směsí oděruvzdorných za mokra jednonásobné, bílé za mokra oděruvzdorné minimálně v místnostech výšky do 3,80 m</t>
  </si>
  <si>
    <t>https://podminky.urs.cz/item/CS_URS_2024_01/784211031</t>
  </si>
  <si>
    <t>104</t>
  </si>
  <si>
    <t>784211033</t>
  </si>
  <si>
    <t>Jednonásobné bílé malby ze směsí za mokra minimálně oděruvzdorných místnostech přes 3,80 do 5,00 m</t>
  </si>
  <si>
    <t>1158468451</t>
  </si>
  <si>
    <t>Malby z malířských směsí oděruvzdorných za mokra jednonásobné, bílé za mokra oděruvzdorné minimálně v místnostech výšky přes 3,80 do 5,00 m</t>
  </si>
  <si>
    <t>https://podminky.urs.cz/item/CS_URS_2024_01/784211033</t>
  </si>
  <si>
    <t>799</t>
  </si>
  <si>
    <t>Samostatné rozpočty prací PSV</t>
  </si>
  <si>
    <t>100</t>
  </si>
  <si>
    <t>799-10.1</t>
  </si>
  <si>
    <t>Stavební výpomoc pro práce specialistů</t>
  </si>
  <si>
    <t>hod</t>
  </si>
  <si>
    <t>-292665401</t>
  </si>
  <si>
    <t>" např. zához rýh, úprava stěn, podlah, doomítání a ostatní práce pro specialisty...." 1*8</t>
  </si>
  <si>
    <t>101</t>
  </si>
  <si>
    <t>799-8</t>
  </si>
  <si>
    <t xml:space="preserve">Koordinace  stavebních a technologických částí projektu </t>
  </si>
  <si>
    <t>-1542874258</t>
  </si>
  <si>
    <t xml:space="preserve">Koordinace stavebních a technologických částí projektu </t>
  </si>
  <si>
    <t xml:space="preserve">"koordinace při provádění stavebních prací, vedení potrubí, napojení a ostatní práce  spojené s koordinací jednotlivých profesí" 1</t>
  </si>
  <si>
    <t>102</t>
  </si>
  <si>
    <t>799-9</t>
  </si>
  <si>
    <t>Zajištění únosnosti podlhy pod regály na základě dopňujícího statického posudku</t>
  </si>
  <si>
    <t>-2124765815</t>
  </si>
  <si>
    <t>" fixní částka 30 000 Kč " 1</t>
  </si>
  <si>
    <t>VN a ON - Vedlejší a ostatní náklady</t>
  </si>
  <si>
    <t>OST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</si>
  <si>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</si>
  <si>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</si>
  <si>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</si>
  <si>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</si>
  <si>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</si>
  <si>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</si>
  <si>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</si>
  <si>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</si>
  <si>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</si>
  <si>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</si>
  <si>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-697637093</t>
  </si>
  <si>
    <t>https://podminky.urs.cz/item/CS_URS_2024_01/R-001</t>
  </si>
  <si>
    <t>R-007</t>
  </si>
  <si>
    <t>Zajištění dokumentace skutečného provedení staveb, veškeré doklady nutné k vydání kolaudačního souhlasu</t>
  </si>
  <si>
    <t>-1179659323</t>
  </si>
  <si>
    <t>https://podminky.urs.cz/item/CS_URS_2024_01/R-007</t>
  </si>
  <si>
    <t>R-012</t>
  </si>
  <si>
    <t>Zhotovitel zajistí fotodokumentaci původního a nového stavu, fotodokumentaci průběhu a realizace stavby po jednotlivých měsících</t>
  </si>
  <si>
    <t>-1524447790</t>
  </si>
  <si>
    <t>https://podminky.urs.cz/item/CS_URS_2024_01/R-012</t>
  </si>
  <si>
    <t>R-015</t>
  </si>
  <si>
    <t>Celková revize elektroinstalace včetně dokladů a protokolů potřebných ke kolaudačnímu řízení</t>
  </si>
  <si>
    <t>kompl.</t>
  </si>
  <si>
    <t>683526700</t>
  </si>
  <si>
    <t>https://podminky.urs.cz/item/CS_URS_2024_01/R-015</t>
  </si>
  <si>
    <t>VRN</t>
  </si>
  <si>
    <t>Vedlejší rozpočtové náklady</t>
  </si>
  <si>
    <t>023002000</t>
  </si>
  <si>
    <t>Příprava staveniště - odstranění materiálů a konstrukcí</t>
  </si>
  <si>
    <t>1024</t>
  </si>
  <si>
    <t>-1292837433</t>
  </si>
  <si>
    <t>https://podminky.urs.cz/item/CS_URS_2024_01/023002000</t>
  </si>
  <si>
    <t xml:space="preserve">"příprava staveniště pro provádění stavebních prací" </t>
  </si>
  <si>
    <t xml:space="preserve">"vyklizení mobilních předmětů " </t>
  </si>
  <si>
    <t>"demontáž pevně uchcených předmětů, skříně, konzoly a pod."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</si>
  <si>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</si>
  <si>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stěny, SDK provizorní příčky , ochrana podlah dveří " </t>
  </si>
  <si>
    <t>"předpoklad " 1*8,0</t>
  </si>
  <si>
    <t>R-003</t>
  </si>
  <si>
    <t xml:space="preserve">Zařízení staveniště vybavení ( zajištění objízdných tras a uzávěr včetně příslušných povolení, ZS sociální objekty, včetně vnitrostaveništního rozvodu a napojení  na media) - kompletní zajištění</t>
  </si>
  <si>
    <t>-371887989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</si>
  <si>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</si>
  <si>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https://podminky.urs.cz/item/CS_URS_2024_01/R-003</t>
  </si>
  <si>
    <t>" kompletní zařízení staveniště" 1</t>
  </si>
  <si>
    <t xml:space="preserve">" stavební buňky, úprava stávajíchcí stavebních objektu určených pro zařízení staveniště" </t>
  </si>
  <si>
    <t xml:space="preserve">" pronájem ploch staveniště" </t>
  </si>
  <si>
    <t xml:space="preserve">" připojení SLP, provizorní komunikace, skládky včetně likvidace obkladu" </t>
  </si>
  <si>
    <t xml:space="preserve">" ostatní náklady na provoz a údržbu vybavení staveniště" </t>
  </si>
  <si>
    <t>R-003a</t>
  </si>
  <si>
    <t>Náklady spojené s prací za plného provozu (hluk prach, zaměstnanci)</t>
  </si>
  <si>
    <t>1466419507</t>
  </si>
  <si>
    <t>https://podminky.urs.cz/item/CS_URS_2024_01/R-003a</t>
  </si>
  <si>
    <t xml:space="preserve">"příprava staveniště před prováděním stavebních prací" </t>
  </si>
  <si>
    <t>"utěsnění otvorů, provizorní SDK příčky do pěny, ochrana stávajících konstrukcí před poškozením nebo znehodnocením prachem" 1</t>
  </si>
  <si>
    <t xml:space="preserve">"ochrana plachtami, OSB deska na podlaze " </t>
  </si>
  <si>
    <t xml:space="preserve">" opatření pro zajištění bezprašnosti při manipulací se sutí" </t>
  </si>
  <si>
    <t>R-005</t>
  </si>
  <si>
    <t>Průběžné čištění komunikací, čištění vozidel při výjezdu ze stavby (zábradlí, zajištění obslužného provozu (zásobování, svoz komunálních odpadů, záchranných složek, ..))</t>
  </si>
  <si>
    <t>-200140399</t>
  </si>
  <si>
    <t>Průběžné čištění komunikací, čištění vozidel při výjezdu ze stavby, zajištění výkopů (zábradlí, zajištění obslužného provozu (zásobování, svoz komunálních odpadů, záchranných složek, ..))</t>
  </si>
  <si>
    <t>https://podminky.urs.cz/item/CS_URS_2024_01/R-005</t>
  </si>
  <si>
    <t>R-006</t>
  </si>
  <si>
    <t>Zajištění zkoušek , kamerové zkoušky, tlakové zkoušky, výtažné zkoušky, revize, zajištění skládek a meziskládek materiálů a odpadů včetně odvozu a poplatků</t>
  </si>
  <si>
    <t>-1937828767</t>
  </si>
  <si>
    <t>https://podminky.urs.cz/item/CS_URS_2024_01/R-006</t>
  </si>
  <si>
    <t>R-011</t>
  </si>
  <si>
    <t>Náklady zhotovitele na nutné konzultace se zpracovatelem PD při realizaci stavby</t>
  </si>
  <si>
    <t>-180381103</t>
  </si>
  <si>
    <t>https://podminky.urs.cz/item/CS_URS_2024_01/R-011</t>
  </si>
  <si>
    <t>R-018</t>
  </si>
  <si>
    <t>Závěrečný úklid objektu před předáním stavby uživateli do trvalého užívání, finální úklid stavby</t>
  </si>
  <si>
    <t>6501140</t>
  </si>
  <si>
    <t>https://podminky.urs.cz/item/CS_URS_2024_01/R-018</t>
  </si>
  <si>
    <t>VRN1</t>
  </si>
  <si>
    <t>Průzkumné, geodetické a projektové práce</t>
  </si>
  <si>
    <t>011514000</t>
  </si>
  <si>
    <t>Stavebně-statický průzkum</t>
  </si>
  <si>
    <t>1059588955</t>
  </si>
  <si>
    <t>https://podminky.urs.cz/item/CS_URS_2024_01/011514000</t>
  </si>
  <si>
    <t>"provedení sondy viz. půdorys 1.NP nový stav" 2,0</t>
  </si>
  <si>
    <t xml:space="preserve">"stanovení skutečných konstrukčních vrstev stávající podlahy" </t>
  </si>
  <si>
    <t>012103000</t>
  </si>
  <si>
    <t>Geodetické práce před výstavbou</t>
  </si>
  <si>
    <t>-157418585</t>
  </si>
  <si>
    <t>https://podminky.urs.cz/item/CS_URS_2024_01/012103000</t>
  </si>
  <si>
    <t>" vytýčení stávajících sítí uvnitř objektu" 1</t>
  </si>
  <si>
    <t>012303000</t>
  </si>
  <si>
    <t>Geodetické práce po výstavbě</t>
  </si>
  <si>
    <t>ompl…</t>
  </si>
  <si>
    <t>-1184348639</t>
  </si>
  <si>
    <t>https://podminky.urs.cz/item/CS_URS_2024_01/012303000</t>
  </si>
  <si>
    <t>013203000</t>
  </si>
  <si>
    <t>Výrobní dokumentace</t>
  </si>
  <si>
    <t>-12406678</t>
  </si>
  <si>
    <t>https://podminky.urs.cz/item/CS_URS_2024_01/013203000</t>
  </si>
  <si>
    <t>VRN3</t>
  </si>
  <si>
    <t>Zařízení staveniště</t>
  </si>
  <si>
    <t>034103000</t>
  </si>
  <si>
    <t>Oplocení staveniště</t>
  </si>
  <si>
    <t>1085540411</t>
  </si>
  <si>
    <t>https://podminky.urs.cz/item/CS_URS_2024_01/034103000</t>
  </si>
  <si>
    <t>034303000</t>
  </si>
  <si>
    <t>Dopravní značení na staveništi</t>
  </si>
  <si>
    <t>346423869</t>
  </si>
  <si>
    <t>https://podminky.urs.cz/item/CS_URS_2024_01/034303000</t>
  </si>
  <si>
    <t>034503000</t>
  </si>
  <si>
    <t>Informační tabule na staveništi</t>
  </si>
  <si>
    <t>1362802969</t>
  </si>
  <si>
    <t>https://podminky.urs.cz/item/CS_URS_2024_01/034503000</t>
  </si>
  <si>
    <t>039103000</t>
  </si>
  <si>
    <t>Rozebrání, bourání a odvoz zařízení staveniště</t>
  </si>
  <si>
    <t>63068231</t>
  </si>
  <si>
    <t>https://podminky.urs.cz/item/CS_URS_2024_01/039103000</t>
  </si>
  <si>
    <t>" rozebrání, bourání a odvoz ZS" 1</t>
  </si>
  <si>
    <t xml:space="preserve">" úprava terénu, uvedení  do stavu požadovaného investorem, úklid celé plochy ZS"</t>
  </si>
  <si>
    <t>VRN4</t>
  </si>
  <si>
    <t>Inženýrská činnost</t>
  </si>
  <si>
    <t>042603000</t>
  </si>
  <si>
    <t>Plán zkoušek (kontrolní a zkušební plán)</t>
  </si>
  <si>
    <t>201646966</t>
  </si>
  <si>
    <t>https://podminky.urs.cz/item/CS_URS_2024_01/042603000</t>
  </si>
  <si>
    <t>VRN6</t>
  </si>
  <si>
    <t>Územní vlivy</t>
  </si>
  <si>
    <t>062103000</t>
  </si>
  <si>
    <t>Ztížené dopravní podmínky - vnitroblok obytných domů</t>
  </si>
  <si>
    <t>kompl…</t>
  </si>
  <si>
    <t>-166759670</t>
  </si>
  <si>
    <t>https://podminky.urs.cz/item/CS_URS_2024_01/062103000</t>
  </si>
  <si>
    <t>VRN9</t>
  </si>
  <si>
    <t>091704000</t>
  </si>
  <si>
    <t>Náklady na údržbu - zelených ploch, sadových úprav</t>
  </si>
  <si>
    <t>317506399</t>
  </si>
  <si>
    <t>https://podminky.urs.cz/item/CS_URS_2024_01/091704000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</si>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</sst>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39211" TargetMode="External" /><Relationship Id="rId2" Type="http://schemas.openxmlformats.org/officeDocument/2006/relationships/hyperlink" Target="https://podminky.urs.cz/item/CS_URS_2024_01/311231115" TargetMode="External" /><Relationship Id="rId3" Type="http://schemas.openxmlformats.org/officeDocument/2006/relationships/hyperlink" Target="https://podminky.urs.cz/item/CS_URS_2024_01/317944323" TargetMode="External" /><Relationship Id="rId4" Type="http://schemas.openxmlformats.org/officeDocument/2006/relationships/hyperlink" Target="https://podminky.urs.cz/item/CS_URS_2024_01/342291121" TargetMode="External" /><Relationship Id="rId5" Type="http://schemas.openxmlformats.org/officeDocument/2006/relationships/hyperlink" Target="https://podminky.urs.cz/item/CS_URS_2024_01/346244382" TargetMode="External" /><Relationship Id="rId6" Type="http://schemas.openxmlformats.org/officeDocument/2006/relationships/hyperlink" Target="https://podminky.urs.cz/item/CS_URS_2024_01/632451254" TargetMode="External" /><Relationship Id="rId7" Type="http://schemas.openxmlformats.org/officeDocument/2006/relationships/hyperlink" Target="https://podminky.urs.cz/item/CS_URS_2024_01/632451293" TargetMode="External" /><Relationship Id="rId8" Type="http://schemas.openxmlformats.org/officeDocument/2006/relationships/hyperlink" Target="https://podminky.urs.cz/item/CS_URS_2024_01/612131321" TargetMode="External" /><Relationship Id="rId9" Type="http://schemas.openxmlformats.org/officeDocument/2006/relationships/hyperlink" Target="https://podminky.urs.cz/item/CS_URS_2024_01/612142001" TargetMode="External" /><Relationship Id="rId10" Type="http://schemas.openxmlformats.org/officeDocument/2006/relationships/hyperlink" Target="https://podminky.urs.cz/item/CS_URS_2024_01/612321141" TargetMode="External" /><Relationship Id="rId11" Type="http://schemas.openxmlformats.org/officeDocument/2006/relationships/hyperlink" Target="https://podminky.urs.cz/item/CS_URS_2024_01/612325423" TargetMode="External" /><Relationship Id="rId12" Type="http://schemas.openxmlformats.org/officeDocument/2006/relationships/hyperlink" Target="https://podminky.urs.cz/item/CS_URS_2024_01/612325421" TargetMode="External" /><Relationship Id="rId13" Type="http://schemas.openxmlformats.org/officeDocument/2006/relationships/hyperlink" Target="https://podminky.urs.cz/item/CS_URS_2024_01/622131321" TargetMode="External" /><Relationship Id="rId14" Type="http://schemas.openxmlformats.org/officeDocument/2006/relationships/hyperlink" Target="https://podminky.urs.cz/item/CS_URS_2024_01/622143003" TargetMode="External" /><Relationship Id="rId15" Type="http://schemas.openxmlformats.org/officeDocument/2006/relationships/hyperlink" Target="https://podminky.urs.cz/item/CS_URS_2024_01/622143005" TargetMode="External" /><Relationship Id="rId16" Type="http://schemas.openxmlformats.org/officeDocument/2006/relationships/hyperlink" Target="https://podminky.urs.cz/item/CS_URS_2024_01/622213021" TargetMode="External" /><Relationship Id="rId17" Type="http://schemas.openxmlformats.org/officeDocument/2006/relationships/hyperlink" Target="https://podminky.urs.cz/item/CS_URS_2024_01/622215124" TargetMode="External" /><Relationship Id="rId18" Type="http://schemas.openxmlformats.org/officeDocument/2006/relationships/hyperlink" Target="https://podminky.urs.cz/item/CS_URS_2024_01/622385202" TargetMode="External" /><Relationship Id="rId19" Type="http://schemas.openxmlformats.org/officeDocument/2006/relationships/hyperlink" Target="https://podminky.urs.cz/item/CS_URS_2024_01/943321111" TargetMode="External" /><Relationship Id="rId20" Type="http://schemas.openxmlformats.org/officeDocument/2006/relationships/hyperlink" Target="https://podminky.urs.cz/item/CS_URS_2024_01/943321211" TargetMode="External" /><Relationship Id="rId21" Type="http://schemas.openxmlformats.org/officeDocument/2006/relationships/hyperlink" Target="https://podminky.urs.cz/item/CS_URS_2024_01/943321811" TargetMode="External" /><Relationship Id="rId22" Type="http://schemas.openxmlformats.org/officeDocument/2006/relationships/hyperlink" Target="https://podminky.urs.cz/item/CS_URS_2024_01/949101112" TargetMode="External" /><Relationship Id="rId23" Type="http://schemas.openxmlformats.org/officeDocument/2006/relationships/hyperlink" Target="https://podminky.urs.cz/item/CS_URS_2024_01/941111121" TargetMode="External" /><Relationship Id="rId24" Type="http://schemas.openxmlformats.org/officeDocument/2006/relationships/hyperlink" Target="https://podminky.urs.cz/item/CS_URS_2024_01/941111221" TargetMode="External" /><Relationship Id="rId25" Type="http://schemas.openxmlformats.org/officeDocument/2006/relationships/hyperlink" Target="https://podminky.urs.cz/item/CS_URS_2024_01/941111821" TargetMode="External" /><Relationship Id="rId26" Type="http://schemas.openxmlformats.org/officeDocument/2006/relationships/hyperlink" Target="https://podminky.urs.cz/item/CS_URS_2024_01/944511111" TargetMode="External" /><Relationship Id="rId27" Type="http://schemas.openxmlformats.org/officeDocument/2006/relationships/hyperlink" Target="https://podminky.urs.cz/item/CS_URS_2024_01/944511211" TargetMode="External" /><Relationship Id="rId28" Type="http://schemas.openxmlformats.org/officeDocument/2006/relationships/hyperlink" Target="https://podminky.urs.cz/item/CS_URS_2024_01/944511811" TargetMode="External" /><Relationship Id="rId29" Type="http://schemas.openxmlformats.org/officeDocument/2006/relationships/hyperlink" Target="https://podminky.urs.cz/item/CS_URS_2024_01/993111111" TargetMode="External" /><Relationship Id="rId30" Type="http://schemas.openxmlformats.org/officeDocument/2006/relationships/hyperlink" Target="https://podminky.urs.cz/item/CS_URS_2024_01/993121211" TargetMode="External" /><Relationship Id="rId31" Type="http://schemas.openxmlformats.org/officeDocument/2006/relationships/hyperlink" Target="https://podminky.urs.cz/item/CS_URS_2024_01/952901111" TargetMode="External" /><Relationship Id="rId32" Type="http://schemas.openxmlformats.org/officeDocument/2006/relationships/hyperlink" Target="https://podminky.urs.cz/item/CS_URS_2024_01/952901114" TargetMode="External" /><Relationship Id="rId33" Type="http://schemas.openxmlformats.org/officeDocument/2006/relationships/hyperlink" Target="https://podminky.urs.cz/item/CS_URS_2024_01/965046111" TargetMode="External" /><Relationship Id="rId34" Type="http://schemas.openxmlformats.org/officeDocument/2006/relationships/hyperlink" Target="https://podminky.urs.cz/item/CS_URS_2024_01/965046119" TargetMode="External" /><Relationship Id="rId35" Type="http://schemas.openxmlformats.org/officeDocument/2006/relationships/hyperlink" Target="https://podminky.urs.cz/item/CS_URS_2024_01/968072456" TargetMode="External" /><Relationship Id="rId36" Type="http://schemas.openxmlformats.org/officeDocument/2006/relationships/hyperlink" Target="https://podminky.urs.cz/item/CS_URS_2024_01/968082021" TargetMode="External" /><Relationship Id="rId37" Type="http://schemas.openxmlformats.org/officeDocument/2006/relationships/hyperlink" Target="https://podminky.urs.cz/item/CS_URS_2024_01/974031167" TargetMode="External" /><Relationship Id="rId38" Type="http://schemas.openxmlformats.org/officeDocument/2006/relationships/hyperlink" Target="https://podminky.urs.cz/item/CS_URS_2024_01/985563213" TargetMode="External" /><Relationship Id="rId39" Type="http://schemas.openxmlformats.org/officeDocument/2006/relationships/hyperlink" Target="https://podminky.urs.cz/item/CS_URS_2024_01/997013211" TargetMode="External" /><Relationship Id="rId40" Type="http://schemas.openxmlformats.org/officeDocument/2006/relationships/hyperlink" Target="https://podminky.urs.cz/item/CS_URS_2024_01/997013501" TargetMode="External" /><Relationship Id="rId41" Type="http://schemas.openxmlformats.org/officeDocument/2006/relationships/hyperlink" Target="https://podminky.urs.cz/item/CS_URS_2024_01/997013509" TargetMode="External" /><Relationship Id="rId42" Type="http://schemas.openxmlformats.org/officeDocument/2006/relationships/hyperlink" Target="https://podminky.urs.cz/item/CS_URS_2024_01/997013871" TargetMode="External" /><Relationship Id="rId43" Type="http://schemas.openxmlformats.org/officeDocument/2006/relationships/hyperlink" Target="https://podminky.urs.cz/item/CS_URS_2024_01/998018001" TargetMode="External" /><Relationship Id="rId44" Type="http://schemas.openxmlformats.org/officeDocument/2006/relationships/hyperlink" Target="https://podminky.urs.cz/item/CS_URS_2024_01/998721311" TargetMode="External" /><Relationship Id="rId45" Type="http://schemas.openxmlformats.org/officeDocument/2006/relationships/hyperlink" Target="https://podminky.urs.cz/item/CS_URS_2024_01/722190901" TargetMode="External" /><Relationship Id="rId46" Type="http://schemas.openxmlformats.org/officeDocument/2006/relationships/hyperlink" Target="https://podminky.urs.cz/item/CS_URS_2024_01/998722311" TargetMode="External" /><Relationship Id="rId47" Type="http://schemas.openxmlformats.org/officeDocument/2006/relationships/hyperlink" Target="https://podminky.urs.cz/item/CS_URS_2024_01/725112022" TargetMode="External" /><Relationship Id="rId48" Type="http://schemas.openxmlformats.org/officeDocument/2006/relationships/hyperlink" Target="https://podminky.urs.cz/item/CS_URS_2024_01/725211616" TargetMode="External" /><Relationship Id="rId49" Type="http://schemas.openxmlformats.org/officeDocument/2006/relationships/hyperlink" Target="https://podminky.urs.cz/item/CS_URS_2024_01/725822613" TargetMode="External" /><Relationship Id="rId50" Type="http://schemas.openxmlformats.org/officeDocument/2006/relationships/hyperlink" Target="https://podminky.urs.cz/item/CS_URS_2024_01/725869218" TargetMode="External" /><Relationship Id="rId51" Type="http://schemas.openxmlformats.org/officeDocument/2006/relationships/hyperlink" Target="https://podminky.urs.cz/item/CS_URS_2024_01/998725311" TargetMode="External" /><Relationship Id="rId52" Type="http://schemas.openxmlformats.org/officeDocument/2006/relationships/hyperlink" Target="https://podminky.urs.cz/item/CS_URS_2024_01/998731311" TargetMode="External" /><Relationship Id="rId53" Type="http://schemas.openxmlformats.org/officeDocument/2006/relationships/hyperlink" Target="https://podminky.urs.cz/item/CS_URS_2024_01/733111123" TargetMode="External" /><Relationship Id="rId54" Type="http://schemas.openxmlformats.org/officeDocument/2006/relationships/hyperlink" Target="https://podminky.urs.cz/item/CS_URS_2024_01/733190107" TargetMode="External" /><Relationship Id="rId55" Type="http://schemas.openxmlformats.org/officeDocument/2006/relationships/hyperlink" Target="https://podminky.urs.cz/item/CS_URS_2024_01/998733311" TargetMode="External" /><Relationship Id="rId56" Type="http://schemas.openxmlformats.org/officeDocument/2006/relationships/hyperlink" Target="https://podminky.urs.cz/item/CS_URS_2024_01/735191910" TargetMode="External" /><Relationship Id="rId57" Type="http://schemas.openxmlformats.org/officeDocument/2006/relationships/hyperlink" Target="https://podminky.urs.cz/item/CS_URS_2024_01/735494811" TargetMode="External" /><Relationship Id="rId58" Type="http://schemas.openxmlformats.org/officeDocument/2006/relationships/hyperlink" Target="https://podminky.urs.cz/item/CS_URS_2024_01/998735311" TargetMode="External" /><Relationship Id="rId59" Type="http://schemas.openxmlformats.org/officeDocument/2006/relationships/hyperlink" Target="https://podminky.urs.cz/item/CS_URS_2023_02/998741201" TargetMode="External" /><Relationship Id="rId60" Type="http://schemas.openxmlformats.org/officeDocument/2006/relationships/hyperlink" Target="https://podminky.urs.cz/item/CS_URS_2024_01/763132971" TargetMode="External" /><Relationship Id="rId61" Type="http://schemas.openxmlformats.org/officeDocument/2006/relationships/hyperlink" Target="https://podminky.urs.cz/item/CS_URS_2024_01/998763511" TargetMode="External" /><Relationship Id="rId62" Type="http://schemas.openxmlformats.org/officeDocument/2006/relationships/hyperlink" Target="https://podminky.urs.cz/item/CS_URS_2024_01/766411821" TargetMode="External" /><Relationship Id="rId63" Type="http://schemas.openxmlformats.org/officeDocument/2006/relationships/hyperlink" Target="https://podminky.urs.cz/item/CS_URS_2024_01/766411822" TargetMode="External" /><Relationship Id="rId64" Type="http://schemas.openxmlformats.org/officeDocument/2006/relationships/hyperlink" Target="https://podminky.urs.cz/item/CS_URS_2024_01/767651210" TargetMode="External" /><Relationship Id="rId65" Type="http://schemas.openxmlformats.org/officeDocument/2006/relationships/hyperlink" Target="https://podminky.urs.cz/item/CS_URS_2024_01/767995111" TargetMode="External" /><Relationship Id="rId66" Type="http://schemas.openxmlformats.org/officeDocument/2006/relationships/hyperlink" Target="https://podminky.urs.cz/item/CS_URS_2024_01/767996702" TargetMode="External" /><Relationship Id="rId67" Type="http://schemas.openxmlformats.org/officeDocument/2006/relationships/hyperlink" Target="https://podminky.urs.cz/item/CS_URS_2024_01/998767311" TargetMode="External" /><Relationship Id="rId68" Type="http://schemas.openxmlformats.org/officeDocument/2006/relationships/hyperlink" Target="https://podminky.urs.cz/item/CS_URS_2024_01/781121011" TargetMode="External" /><Relationship Id="rId69" Type="http://schemas.openxmlformats.org/officeDocument/2006/relationships/hyperlink" Target="https://podminky.urs.cz/item/CS_URS_2024_01/781472218" TargetMode="External" /><Relationship Id="rId70" Type="http://schemas.openxmlformats.org/officeDocument/2006/relationships/hyperlink" Target="https://podminky.urs.cz/item/CS_URS_2024_01/998781121" TargetMode="External" /><Relationship Id="rId71" Type="http://schemas.openxmlformats.org/officeDocument/2006/relationships/hyperlink" Target="https://podminky.urs.cz/item/CS_URS_2024_01/783901453" TargetMode="External" /><Relationship Id="rId72" Type="http://schemas.openxmlformats.org/officeDocument/2006/relationships/hyperlink" Target="https://podminky.urs.cz/item/CS_URS_2024_01/783933171" TargetMode="External" /><Relationship Id="rId73" Type="http://schemas.openxmlformats.org/officeDocument/2006/relationships/hyperlink" Target="https://podminky.urs.cz/item/CS_URS_2024_01/783937163" TargetMode="External" /><Relationship Id="rId74" Type="http://schemas.openxmlformats.org/officeDocument/2006/relationships/hyperlink" Target="https://podminky.urs.cz/item/CS_URS_2024_01/784121003" TargetMode="External" /><Relationship Id="rId75" Type="http://schemas.openxmlformats.org/officeDocument/2006/relationships/hyperlink" Target="https://podminky.urs.cz/item/CS_URS_2024_01/784121013" TargetMode="External" /><Relationship Id="rId76" Type="http://schemas.openxmlformats.org/officeDocument/2006/relationships/hyperlink" Target="https://podminky.urs.cz/item/CS_URS_2024_01/784171101" TargetMode="External" /><Relationship Id="rId77" Type="http://schemas.openxmlformats.org/officeDocument/2006/relationships/hyperlink" Target="https://podminky.urs.cz/item/CS_URS_2024_01/784171113" TargetMode="External" /><Relationship Id="rId78" Type="http://schemas.openxmlformats.org/officeDocument/2006/relationships/hyperlink" Target="https://podminky.urs.cz/item/CS_URS_2024_01/784181121" TargetMode="External" /><Relationship Id="rId79" Type="http://schemas.openxmlformats.org/officeDocument/2006/relationships/hyperlink" Target="https://podminky.urs.cz/item/CS_URS_2024_01/784181123" TargetMode="External" /><Relationship Id="rId80" Type="http://schemas.openxmlformats.org/officeDocument/2006/relationships/hyperlink" Target="https://podminky.urs.cz/item/CS_URS_2024_01/784211031" TargetMode="External" /><Relationship Id="rId81" Type="http://schemas.openxmlformats.org/officeDocument/2006/relationships/hyperlink" Target="https://podminky.urs.cz/item/CS_URS_2024_01/784211033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R-001" TargetMode="External" /><Relationship Id="rId2" Type="http://schemas.openxmlformats.org/officeDocument/2006/relationships/hyperlink" Target="https://podminky.urs.cz/item/CS_URS_2024_01/R-007" TargetMode="External" /><Relationship Id="rId3" Type="http://schemas.openxmlformats.org/officeDocument/2006/relationships/hyperlink" Target="https://podminky.urs.cz/item/CS_URS_2024_01/R-012" TargetMode="External" /><Relationship Id="rId4" Type="http://schemas.openxmlformats.org/officeDocument/2006/relationships/hyperlink" Target="https://podminky.urs.cz/item/CS_URS_2024_01/R-015" TargetMode="External" /><Relationship Id="rId5" Type="http://schemas.openxmlformats.org/officeDocument/2006/relationships/hyperlink" Target="https://podminky.urs.cz/item/CS_URS_2024_01/023002000" TargetMode="External" /><Relationship Id="rId6" Type="http://schemas.openxmlformats.org/officeDocument/2006/relationships/hyperlink" Target="https://podminky.urs.cz/item/CS_URS_2024_01/R-003" TargetMode="External" /><Relationship Id="rId7" Type="http://schemas.openxmlformats.org/officeDocument/2006/relationships/hyperlink" Target="https://podminky.urs.cz/item/CS_URS_2024_01/R-003a" TargetMode="External" /><Relationship Id="rId8" Type="http://schemas.openxmlformats.org/officeDocument/2006/relationships/hyperlink" Target="https://podminky.urs.cz/item/CS_URS_2024_01/R-005" TargetMode="External" /><Relationship Id="rId9" Type="http://schemas.openxmlformats.org/officeDocument/2006/relationships/hyperlink" Target="https://podminky.urs.cz/item/CS_URS_2024_01/R-006" TargetMode="External" /><Relationship Id="rId10" Type="http://schemas.openxmlformats.org/officeDocument/2006/relationships/hyperlink" Target="https://podminky.urs.cz/item/CS_URS_2024_01/R-011" TargetMode="External" /><Relationship Id="rId11" Type="http://schemas.openxmlformats.org/officeDocument/2006/relationships/hyperlink" Target="https://podminky.urs.cz/item/CS_URS_2024_01/R-018" TargetMode="External" /><Relationship Id="rId12" Type="http://schemas.openxmlformats.org/officeDocument/2006/relationships/hyperlink" Target="https://podminky.urs.cz/item/CS_URS_2024_01/011514000" TargetMode="External" /><Relationship Id="rId13" Type="http://schemas.openxmlformats.org/officeDocument/2006/relationships/hyperlink" Target="https://podminky.urs.cz/item/CS_URS_2024_01/012103000" TargetMode="External" /><Relationship Id="rId14" Type="http://schemas.openxmlformats.org/officeDocument/2006/relationships/hyperlink" Target="https://podminky.urs.cz/item/CS_URS_2024_01/012303000" TargetMode="External" /><Relationship Id="rId15" Type="http://schemas.openxmlformats.org/officeDocument/2006/relationships/hyperlink" Target="https://podminky.urs.cz/item/CS_URS_2024_01/013203000" TargetMode="External" /><Relationship Id="rId16" Type="http://schemas.openxmlformats.org/officeDocument/2006/relationships/hyperlink" Target="https://podminky.urs.cz/item/CS_URS_2024_01/034103000" TargetMode="External" /><Relationship Id="rId17" Type="http://schemas.openxmlformats.org/officeDocument/2006/relationships/hyperlink" Target="https://podminky.urs.cz/item/CS_URS_2024_01/034303000" TargetMode="External" /><Relationship Id="rId18" Type="http://schemas.openxmlformats.org/officeDocument/2006/relationships/hyperlink" Target="https://podminky.urs.cz/item/CS_URS_2024_01/034503000" TargetMode="External" /><Relationship Id="rId19" Type="http://schemas.openxmlformats.org/officeDocument/2006/relationships/hyperlink" Target="https://podminky.urs.cz/item/CS_URS_2024_01/039103000" TargetMode="External" /><Relationship Id="rId20" Type="http://schemas.openxmlformats.org/officeDocument/2006/relationships/hyperlink" Target="https://podminky.urs.cz/item/CS_URS_2024_01/042603000" TargetMode="External" /><Relationship Id="rId21" Type="http://schemas.openxmlformats.org/officeDocument/2006/relationships/hyperlink" Target="https://podminky.urs.cz/item/CS_URS_2024_01/062103000" TargetMode="External" /><Relationship Id="rId22" Type="http://schemas.openxmlformats.org/officeDocument/2006/relationships/hyperlink" Target="https://podminky.urs.cz/item/CS_URS_2024_01/091704000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EM2023-228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ZMĚNA ÚČELU UŽÍVÁNÍ STAVBY  - ADAPTACE BUDOVY NA SPISOVNU - 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Opava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Slezská nemocnice v Opavě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Ateliér EMMET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Spisovna'!J30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Spisovna'!P106</f>
        <v>0</v>
      </c>
      <c r="AV55" s="122">
        <f>'SO 01 - Spisovna'!J33</f>
        <v>0</v>
      </c>
      <c r="AW55" s="122">
        <f>'SO 01 - Spisovna'!J34</f>
        <v>0</v>
      </c>
      <c r="AX55" s="122">
        <f>'SO 01 - Spisovna'!J35</f>
        <v>0</v>
      </c>
      <c r="AY55" s="122">
        <f>'SO 01 - Spisovna'!J36</f>
        <v>0</v>
      </c>
      <c r="AZ55" s="122">
        <f>'SO 01 - Spisovna'!F33</f>
        <v>0</v>
      </c>
      <c r="BA55" s="122">
        <f>'SO 01 - Spisovna'!F34</f>
        <v>0</v>
      </c>
      <c r="BB55" s="122">
        <f>'SO 01 - Spisovna'!F35</f>
        <v>0</v>
      </c>
      <c r="BC55" s="122">
        <f>'SO 01 - Spisovna'!F36</f>
        <v>0</v>
      </c>
      <c r="BD55" s="124">
        <f>'SO 01 - Spisovna'!F37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'VN a ON - Vedlejší a osta...'!J30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'VN a ON - Vedlejší a osta...'!P86</f>
        <v>0</v>
      </c>
      <c r="AV56" s="127">
        <f>'VN a ON - Vedlejší a osta...'!J33</f>
        <v>0</v>
      </c>
      <c r="AW56" s="127">
        <f>'VN a ON - Vedlejší a osta...'!J34</f>
        <v>0</v>
      </c>
      <c r="AX56" s="127">
        <f>'VN a ON - Vedlejší a osta...'!J35</f>
        <v>0</v>
      </c>
      <c r="AY56" s="127">
        <f>'VN a ON - Vedlejší a osta...'!J36</f>
        <v>0</v>
      </c>
      <c r="AZ56" s="127">
        <f>'VN a ON - Vedlejší a osta...'!F33</f>
        <v>0</v>
      </c>
      <c r="BA56" s="127">
        <f>'VN a ON - Vedlejší a osta...'!F34</f>
        <v>0</v>
      </c>
      <c r="BB56" s="127">
        <f>'VN a ON - Vedlejší a osta...'!F35</f>
        <v>0</v>
      </c>
      <c r="BC56" s="127">
        <f>'VN a ON - Vedlejší a osta...'!F36</f>
        <v>0</v>
      </c>
      <c r="BD56" s="129">
        <f>'VN a ON - Vedlejší a osta...'!F37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ww6T4X2smdIiy2blLnCOLgJ/pnbId5wj/xZYiBXFC5izYpxMCLyG74tPRkfaPT6CGjEEL1GlSbFR+UxAEDw3Bg==" hashValue="IJQoafyuFE7jPM0Hki1+789EbmLlNPa5GdXFuS0chZxYP4c5vGrEahCENw+AVINh5cOySykdYBamBq5I3Cf7QQ==" algorithmName="SHA-512" password="CC11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Spisovna'!C2" display="/"/>
    <hyperlink ref="A56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 xml:space="preserve">ZMĚNA ÚČELU UŽÍVÁNÍ STAVBY  - ADAPTACE BUDOVY NA SPISOVNU - 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ROUND((SUM(BE106:BE684)),  2)</f>
        <v>0</v>
      </c>
      <c r="G33" s="40"/>
      <c r="H33" s="40"/>
      <c r="I33" s="150">
        <v>0.20999999999999999</v>
      </c>
      <c r="J33" s="149">
        <f>ROUND(((SUM(BE106:BE684))*I33),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ROUND((SUM(BF106:BF684)),  2)</f>
        <v>0</v>
      </c>
      <c r="G34" s="40"/>
      <c r="H34" s="40"/>
      <c r="I34" s="150">
        <v>0.12</v>
      </c>
      <c r="J34" s="149">
        <f>ROUND(((SUM(BF106:BF684))*I34),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ROUND((SUM(BG106:BG684)),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ROUND((SUM(BH106:BH684)),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ROUND((SUM(BI106:BI684)),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 xml:space="preserve">ZMĚNA ÚČELU UŽÍVÁNÍ STAVBY  - ADAPTACE BUDOVY NA SPISOVNU - 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Spisovna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Opava</v>
      </c>
      <c r="G52" s="42"/>
      <c r="H52" s="42"/>
      <c r="I52" s="34" t="s">
        <v>23</v>
      </c>
      <c r="J52" s="74" t="str">
        <f>IF(J12="","",J12)</f>
        <v>15. 1. 2024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Slezská nemocnice v Opavě p.o.</v>
      </c>
      <c r="G54" s="42"/>
      <c r="H54" s="42"/>
      <c r="I54" s="34" t="s">
        <v>31</v>
      </c>
      <c r="J54" s="38" t="str">
        <f>E21</f>
        <v>Ateliér EMMET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Ateliér EMMET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J107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J108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J135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J146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J242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99</v>
      </c>
      <c r="E66" s="176"/>
      <c r="F66" s="176"/>
      <c r="G66" s="176"/>
      <c r="H66" s="176"/>
      <c r="I66" s="176"/>
      <c r="J66" s="177">
        <f>J306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100</v>
      </c>
      <c r="E67" s="176"/>
      <c r="F67" s="176"/>
      <c r="G67" s="176"/>
      <c r="H67" s="176"/>
      <c r="I67" s="176"/>
      <c r="J67" s="177">
        <f>J317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J339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102</v>
      </c>
      <c r="E69" s="176"/>
      <c r="F69" s="176"/>
      <c r="G69" s="176"/>
      <c r="H69" s="176"/>
      <c r="I69" s="176"/>
      <c r="J69" s="177">
        <f>J353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103</v>
      </c>
      <c r="E70" s="176"/>
      <c r="F70" s="176"/>
      <c r="G70" s="176"/>
      <c r="H70" s="176"/>
      <c r="I70" s="176"/>
      <c r="J70" s="177">
        <f>J367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7"/>
      <c r="C71" s="168"/>
      <c r="D71" s="169" t="s">
        <v>104</v>
      </c>
      <c r="E71" s="170"/>
      <c r="F71" s="170"/>
      <c r="G71" s="170"/>
      <c r="H71" s="170"/>
      <c r="I71" s="170"/>
      <c r="J71" s="171">
        <f>J371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105</v>
      </c>
      <c r="E72" s="176"/>
      <c r="F72" s="176"/>
      <c r="G72" s="176"/>
      <c r="H72" s="176"/>
      <c r="I72" s="176"/>
      <c r="J72" s="177">
        <f>J372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106</v>
      </c>
      <c r="E73" s="176"/>
      <c r="F73" s="176"/>
      <c r="G73" s="176"/>
      <c r="H73" s="176"/>
      <c r="I73" s="176"/>
      <c r="J73" s="177">
        <f>J377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107</v>
      </c>
      <c r="E74" s="176"/>
      <c r="F74" s="176"/>
      <c r="G74" s="176"/>
      <c r="H74" s="176"/>
      <c r="I74" s="176"/>
      <c r="J74" s="177">
        <f>J395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108</v>
      </c>
      <c r="E75" s="176"/>
      <c r="F75" s="176"/>
      <c r="G75" s="176"/>
      <c r="H75" s="176"/>
      <c r="I75" s="176"/>
      <c r="J75" s="177">
        <f>J413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109</v>
      </c>
      <c r="E76" s="176"/>
      <c r="F76" s="176"/>
      <c r="G76" s="176"/>
      <c r="H76" s="176"/>
      <c r="I76" s="176"/>
      <c r="J76" s="177">
        <f>J436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110</v>
      </c>
      <c r="E77" s="176"/>
      <c r="F77" s="176"/>
      <c r="G77" s="176"/>
      <c r="H77" s="176"/>
      <c r="I77" s="176"/>
      <c r="J77" s="177">
        <f>J444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111</v>
      </c>
      <c r="E78" s="176"/>
      <c r="F78" s="176"/>
      <c r="G78" s="176"/>
      <c r="H78" s="176"/>
      <c r="I78" s="176"/>
      <c r="J78" s="177">
        <f>J462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112</v>
      </c>
      <c r="E79" s="176"/>
      <c r="F79" s="176"/>
      <c r="G79" s="176"/>
      <c r="H79" s="176"/>
      <c r="I79" s="176"/>
      <c r="J79" s="177">
        <f>J481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113</v>
      </c>
      <c r="E80" s="176"/>
      <c r="F80" s="176"/>
      <c r="G80" s="176"/>
      <c r="H80" s="176"/>
      <c r="I80" s="176"/>
      <c r="J80" s="177">
        <f>J488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114</v>
      </c>
      <c r="E81" s="176"/>
      <c r="F81" s="176"/>
      <c r="G81" s="176"/>
      <c r="H81" s="176"/>
      <c r="I81" s="176"/>
      <c r="J81" s="177">
        <f>J498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115</v>
      </c>
      <c r="E82" s="176"/>
      <c r="F82" s="176"/>
      <c r="G82" s="176"/>
      <c r="H82" s="176"/>
      <c r="I82" s="176"/>
      <c r="J82" s="177">
        <f>J511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116</v>
      </c>
      <c r="E83" s="176"/>
      <c r="F83" s="176"/>
      <c r="G83" s="176"/>
      <c r="H83" s="176"/>
      <c r="I83" s="176"/>
      <c r="J83" s="177">
        <f>J549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117</v>
      </c>
      <c r="E84" s="176"/>
      <c r="F84" s="176"/>
      <c r="G84" s="176"/>
      <c r="H84" s="176"/>
      <c r="I84" s="176"/>
      <c r="J84" s="177">
        <f>J567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118</v>
      </c>
      <c r="E85" s="176"/>
      <c r="F85" s="176"/>
      <c r="G85" s="176"/>
      <c r="H85" s="176"/>
      <c r="I85" s="176"/>
      <c r="J85" s="177">
        <f>J583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119</v>
      </c>
      <c r="E86" s="176"/>
      <c r="F86" s="176"/>
      <c r="G86" s="176"/>
      <c r="H86" s="176"/>
      <c r="I86" s="176"/>
      <c r="J86" s="177">
        <f>J675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5" t="s">
        <v>120</v>
      </c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16</v>
      </c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6.25" customHeight="1">
      <c r="A96" s="40"/>
      <c r="B96" s="41"/>
      <c r="C96" s="42"/>
      <c r="D96" s="42"/>
      <c r="E96" s="162" t="str">
        <f>E7</f>
        <v xml:space="preserve">ZMĚNA ÚČELU UŽÍVÁNÍ STAVBY  - ADAPTACE BUDOVY NA SPISOVNU - I. ETAPA</v>
      </c>
      <c r="F96" s="34"/>
      <c r="G96" s="34"/>
      <c r="H96" s="34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87</v>
      </c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71" t="str">
        <f>E9</f>
        <v>SO 01 - Spisovna</v>
      </c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21</v>
      </c>
      <c r="D100" s="42"/>
      <c r="E100" s="42"/>
      <c r="F100" s="29" t="str">
        <f>F12</f>
        <v>Opava</v>
      </c>
      <c r="G100" s="42"/>
      <c r="H100" s="42"/>
      <c r="I100" s="34" t="s">
        <v>23</v>
      </c>
      <c r="J100" s="74" t="str">
        <f>IF(J12="","",J12)</f>
        <v>15. 1. 2024</v>
      </c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4" t="s">
        <v>25</v>
      </c>
      <c r="D102" s="42"/>
      <c r="E102" s="42"/>
      <c r="F102" s="29" t="str">
        <f>E15</f>
        <v>Slezská nemocnice v Opavě p.o.</v>
      </c>
      <c r="G102" s="42"/>
      <c r="H102" s="42"/>
      <c r="I102" s="34" t="s">
        <v>31</v>
      </c>
      <c r="J102" s="38" t="str">
        <f>E21</f>
        <v>Ateliér EMMET s.r.o.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29</v>
      </c>
      <c r="D103" s="42"/>
      <c r="E103" s="42"/>
      <c r="F103" s="29" t="str">
        <f>IF(E18="","",E18)</f>
        <v>Vyplň údaj</v>
      </c>
      <c r="G103" s="42"/>
      <c r="H103" s="42"/>
      <c r="I103" s="34" t="s">
        <v>34</v>
      </c>
      <c r="J103" s="38" t="str">
        <f>E24</f>
        <v>Ateliér EMMET s.r.o.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0.32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11" customFormat="1" ht="29.28" customHeight="1">
      <c r="A105" s="179"/>
      <c r="B105" s="180"/>
      <c r="C105" s="181" t="s">
        <v>121</v>
      </c>
      <c r="D105" s="182" t="s">
        <v>57</v>
      </c>
      <c r="E105" s="182" t="s">
        <v>53</v>
      </c>
      <c r="F105" s="182" t="s">
        <v>54</v>
      </c>
      <c r="G105" s="182" t="s">
        <v>122</v>
      </c>
      <c r="H105" s="182" t="s">
        <v>123</v>
      </c>
      <c r="I105" s="182" t="s">
        <v>124</v>
      </c>
      <c r="J105" s="182" t="s">
        <v>91</v>
      </c>
      <c r="K105" s="183" t="s">
        <v>125</v>
      </c>
      <c r="L105" s="184"/>
      <c r="M105" s="94" t="s">
        <v>19</v>
      </c>
      <c r="N105" s="95" t="s">
        <v>42</v>
      </c>
      <c r="O105" s="95" t="s">
        <v>126</v>
      </c>
      <c r="P105" s="95" t="s">
        <v>127</v>
      </c>
      <c r="Q105" s="95" t="s">
        <v>128</v>
      </c>
      <c r="R105" s="95" t="s">
        <v>129</v>
      </c>
      <c r="S105" s="95" t="s">
        <v>130</v>
      </c>
      <c r="T105" s="96" t="s">
        <v>131</v>
      </c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</row>
    <row r="106" s="2" customFormat="1" ht="22.8" customHeight="1">
      <c r="A106" s="40"/>
      <c r="B106" s="41"/>
      <c r="C106" s="101" t="s">
        <v>132</v>
      </c>
      <c r="D106" s="42"/>
      <c r="E106" s="42"/>
      <c r="F106" s="42"/>
      <c r="G106" s="42"/>
      <c r="H106" s="42"/>
      <c r="I106" s="42"/>
      <c r="J106" s="185">
        <f>BK106</f>
        <v>0</v>
      </c>
      <c r="K106" s="42"/>
      <c r="L106" s="46"/>
      <c r="M106" s="97"/>
      <c r="N106" s="186"/>
      <c r="O106" s="98"/>
      <c r="P106" s="187">
        <f>P107+P371</f>
        <v>0</v>
      </c>
      <c r="Q106" s="98"/>
      <c r="R106" s="187">
        <f>R107+R371</f>
        <v>29.816773220000002</v>
      </c>
      <c r="S106" s="98"/>
      <c r="T106" s="188">
        <f>T107+T371</f>
        <v>6.5663212400000006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71</v>
      </c>
      <c r="AU106" s="19" t="s">
        <v>92</v>
      </c>
      <c r="BK106" s="189">
        <f>BK107+BK371</f>
        <v>0</v>
      </c>
    </row>
    <row r="107" s="12" customFormat="1" ht="25.92" customHeight="1">
      <c r="A107" s="12"/>
      <c r="B107" s="190"/>
      <c r="C107" s="191"/>
      <c r="D107" s="192" t="s">
        <v>71</v>
      </c>
      <c r="E107" s="193" t="s">
        <v>133</v>
      </c>
      <c r="F107" s="193" t="s">
        <v>134</v>
      </c>
      <c r="G107" s="191"/>
      <c r="H107" s="191"/>
      <c r="I107" s="194"/>
      <c r="J107" s="195">
        <f>BK107</f>
        <v>0</v>
      </c>
      <c r="K107" s="191"/>
      <c r="L107" s="196"/>
      <c r="M107" s="197"/>
      <c r="N107" s="198"/>
      <c r="O107" s="198"/>
      <c r="P107" s="199">
        <f>P108+P146+P195+P242+P306+P317+P339+P353+P367</f>
        <v>0</v>
      </c>
      <c r="Q107" s="198"/>
      <c r="R107" s="199">
        <f>R108+R146+R195+R242+R306+R317+R339+R353+R367</f>
        <v>28.24760238</v>
      </c>
      <c r="S107" s="198"/>
      <c r="T107" s="200">
        <f>T108+T146+T195+T242+T306+T317+T339+T353+T367</f>
        <v>1.1362260000000002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80</v>
      </c>
      <c r="AT107" s="202" t="s">
        <v>71</v>
      </c>
      <c r="AU107" s="202" t="s">
        <v>72</v>
      </c>
      <c r="AY107" s="201" t="s">
        <v>135</v>
      </c>
      <c r="BK107" s="203">
        <f>BK108+BK146+BK195+BK242+BK306+BK317+BK339+BK353+BK367</f>
        <v>0</v>
      </c>
    </row>
    <row r="108" s="12" customFormat="1" ht="22.8" customHeight="1">
      <c r="A108" s="12"/>
      <c r="B108" s="190"/>
      <c r="C108" s="191"/>
      <c r="D108" s="192" t="s">
        <v>71</v>
      </c>
      <c r="E108" s="204" t="s">
        <v>136</v>
      </c>
      <c r="F108" s="204" t="s">
        <v>137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P109+SUM(P110:P135)</f>
        <v>0</v>
      </c>
      <c r="Q108" s="198"/>
      <c r="R108" s="199">
        <f>R109+SUM(R110:R135)</f>
        <v>20.947618499999997</v>
      </c>
      <c r="S108" s="198"/>
      <c r="T108" s="200">
        <f>T109+SUM(T110:T135)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80</v>
      </c>
      <c r="AT108" s="202" t="s">
        <v>71</v>
      </c>
      <c r="AU108" s="202" t="s">
        <v>80</v>
      </c>
      <c r="AY108" s="201" t="s">
        <v>135</v>
      </c>
      <c r="BK108" s="203">
        <f>BK109+SUM(BK110:BK135)</f>
        <v>0</v>
      </c>
    </row>
    <row r="109" s="2" customFormat="1" ht="24.15" customHeight="1">
      <c r="A109" s="40"/>
      <c r="B109" s="41"/>
      <c r="C109" s="206" t="s">
        <v>80</v>
      </c>
      <c r="D109" s="206" t="s">
        <v>138</v>
      </c>
      <c r="E109" s="207" t="s">
        <v>139</v>
      </c>
      <c r="F109" s="208" t="s">
        <v>140</v>
      </c>
      <c r="G109" s="209" t="s">
        <v>141</v>
      </c>
      <c r="H109" s="210">
        <v>1.089</v>
      </c>
      <c r="I109" s="211"/>
      <c r="J109" s="212">
        <f>ROUND(I109*H109,2)</f>
        <v>0</v>
      </c>
      <c r="K109" s="208" t="s">
        <v>142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1.8775</v>
      </c>
      <c r="R109" s="215">
        <f>Q109*H109</f>
        <v>2.0445975000000001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143</v>
      </c>
      <c r="AT109" s="217" t="s">
        <v>138</v>
      </c>
      <c r="AU109" s="217" t="s">
        <v>82</v>
      </c>
      <c r="AY109" s="19" t="s">
        <v>135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143</v>
      </c>
      <c r="BM109" s="217" t="s">
        <v>144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146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82</v>
      </c>
    </row>
    <row r="111" s="2" customFormat="1">
      <c r="A111" s="40"/>
      <c r="B111" s="41"/>
      <c r="C111" s="42"/>
      <c r="D111" s="224" t="s">
        <v>147</v>
      </c>
      <c r="E111" s="42"/>
      <c r="F111" s="225" t="s">
        <v>148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82</v>
      </c>
    </row>
    <row r="112" s="13" customFormat="1">
      <c r="A112" s="13"/>
      <c r="B112" s="226"/>
      <c r="C112" s="227"/>
      <c r="D112" s="219" t="s">
        <v>149</v>
      </c>
      <c r="E112" s="228" t="s">
        <v>19</v>
      </c>
      <c r="F112" s="229" t="s">
        <v>150</v>
      </c>
      <c r="G112" s="227"/>
      <c r="H112" s="228" t="s">
        <v>19</v>
      </c>
      <c r="I112" s="230"/>
      <c r="J112" s="227"/>
      <c r="K112" s="227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149</v>
      </c>
      <c r="AU112" s="235" t="s">
        <v>82</v>
      </c>
      <c r="AV112" s="13" t="s">
        <v>80</v>
      </c>
      <c r="AW112" s="13" t="s">
        <v>33</v>
      </c>
      <c r="AX112" s="13" t="s">
        <v>72</v>
      </c>
      <c r="AY112" s="235" t="s">
        <v>135</v>
      </c>
    </row>
    <row r="113" s="13" customFormat="1">
      <c r="A113" s="13"/>
      <c r="B113" s="226"/>
      <c r="C113" s="227"/>
      <c r="D113" s="219" t="s">
        <v>149</v>
      </c>
      <c r="E113" s="228" t="s">
        <v>19</v>
      </c>
      <c r="F113" s="229" t="s">
        <v>151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149</v>
      </c>
      <c r="AU113" s="235" t="s">
        <v>82</v>
      </c>
      <c r="AV113" s="13" t="s">
        <v>80</v>
      </c>
      <c r="AW113" s="13" t="s">
        <v>33</v>
      </c>
      <c r="AX113" s="13" t="s">
        <v>72</v>
      </c>
      <c r="AY113" s="235" t="s">
        <v>135</v>
      </c>
    </row>
    <row r="114" s="14" customFormat="1">
      <c r="A114" s="14"/>
      <c r="B114" s="236"/>
      <c r="C114" s="237"/>
      <c r="D114" s="219" t="s">
        <v>149</v>
      </c>
      <c r="E114" s="238" t="s">
        <v>19</v>
      </c>
      <c r="F114" s="239" t="s">
        <v>152</v>
      </c>
      <c r="G114" s="237"/>
      <c r="H114" s="240">
        <v>1.089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149</v>
      </c>
      <c r="AU114" s="246" t="s">
        <v>82</v>
      </c>
      <c r="AV114" s="14" t="s">
        <v>82</v>
      </c>
      <c r="AW114" s="14" t="s">
        <v>33</v>
      </c>
      <c r="AX114" s="14" t="s">
        <v>72</v>
      </c>
      <c r="AY114" s="246" t="s">
        <v>135</v>
      </c>
    </row>
    <row r="115" s="15" customFormat="1">
      <c r="A115" s="15"/>
      <c r="B115" s="247"/>
      <c r="C115" s="248"/>
      <c r="D115" s="219" t="s">
        <v>149</v>
      </c>
      <c r="E115" s="249" t="s">
        <v>19</v>
      </c>
      <c r="F115" s="250" t="s">
        <v>153</v>
      </c>
      <c r="G115" s="248"/>
      <c r="H115" s="251">
        <v>1.089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149</v>
      </c>
      <c r="AU115" s="257" t="s">
        <v>82</v>
      </c>
      <c r="AV115" s="15" t="s">
        <v>143</v>
      </c>
      <c r="AW115" s="15" t="s">
        <v>33</v>
      </c>
      <c r="AX115" s="15" t="s">
        <v>80</v>
      </c>
      <c r="AY115" s="257" t="s">
        <v>135</v>
      </c>
    </row>
    <row r="116" s="2" customFormat="1" ht="21.75" customHeight="1">
      <c r="A116" s="40"/>
      <c r="B116" s="41"/>
      <c r="C116" s="206" t="s">
        <v>82</v>
      </c>
      <c r="D116" s="206" t="s">
        <v>138</v>
      </c>
      <c r="E116" s="207" t="s">
        <v>154</v>
      </c>
      <c r="F116" s="208" t="s">
        <v>155</v>
      </c>
      <c r="G116" s="209" t="s">
        <v>141</v>
      </c>
      <c r="H116" s="210">
        <v>1.0940000000000001</v>
      </c>
      <c r="I116" s="211"/>
      <c r="J116" s="212">
        <f>ROUND(I116*H116,2)</f>
        <v>0</v>
      </c>
      <c r="K116" s="208" t="s">
        <v>142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1.6285000000000001</v>
      </c>
      <c r="R116" s="215">
        <f>Q116*H116</f>
        <v>1.7815790000000003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143</v>
      </c>
      <c r="AT116" s="217" t="s">
        <v>138</v>
      </c>
      <c r="AU116" s="217" t="s">
        <v>82</v>
      </c>
      <c r="AY116" s="19" t="s">
        <v>135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143</v>
      </c>
      <c r="BM116" s="217" t="s">
        <v>156</v>
      </c>
    </row>
    <row r="117" s="2" customFormat="1">
      <c r="A117" s="40"/>
      <c r="B117" s="41"/>
      <c r="C117" s="42"/>
      <c r="D117" s="219" t="s">
        <v>145</v>
      </c>
      <c r="E117" s="42"/>
      <c r="F117" s="220" t="s">
        <v>157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82</v>
      </c>
    </row>
    <row r="118" s="2" customFormat="1">
      <c r="A118" s="40"/>
      <c r="B118" s="41"/>
      <c r="C118" s="42"/>
      <c r="D118" s="224" t="s">
        <v>147</v>
      </c>
      <c r="E118" s="42"/>
      <c r="F118" s="225" t="s">
        <v>158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147</v>
      </c>
      <c r="AU118" s="19" t="s">
        <v>82</v>
      </c>
    </row>
    <row r="119" s="14" customFormat="1">
      <c r="A119" s="14"/>
      <c r="B119" s="236"/>
      <c r="C119" s="237"/>
      <c r="D119" s="219" t="s">
        <v>149</v>
      </c>
      <c r="E119" s="238" t="s">
        <v>19</v>
      </c>
      <c r="F119" s="239" t="s">
        <v>159</v>
      </c>
      <c r="G119" s="237"/>
      <c r="H119" s="240">
        <v>1.0940000000000001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149</v>
      </c>
      <c r="AU119" s="246" t="s">
        <v>82</v>
      </c>
      <c r="AV119" s="14" t="s">
        <v>82</v>
      </c>
      <c r="AW119" s="14" t="s">
        <v>33</v>
      </c>
      <c r="AX119" s="14" t="s">
        <v>80</v>
      </c>
      <c r="AY119" s="246" t="s">
        <v>135</v>
      </c>
    </row>
    <row r="120" s="2" customFormat="1" ht="24.15" customHeight="1">
      <c r="A120" s="40"/>
      <c r="B120" s="41"/>
      <c r="C120" s="206" t="s">
        <v>136</v>
      </c>
      <c r="D120" s="206" t="s">
        <v>138</v>
      </c>
      <c r="E120" s="207" t="s">
        <v>160</v>
      </c>
      <c r="F120" s="208" t="s">
        <v>161</v>
      </c>
      <c r="G120" s="209" t="s">
        <v>162</v>
      </c>
      <c r="H120" s="210">
        <v>0.33100000000000002</v>
      </c>
      <c r="I120" s="211"/>
      <c r="J120" s="212">
        <f>ROUND(I120*H120,2)</f>
        <v>0</v>
      </c>
      <c r="K120" s="208" t="s">
        <v>142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1.0900000000000001</v>
      </c>
      <c r="R120" s="215">
        <f>Q120*H120</f>
        <v>0.36079000000000006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82</v>
      </c>
      <c r="AY120" s="19" t="s">
        <v>135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143</v>
      </c>
      <c r="BM120" s="217" t="s">
        <v>163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164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82</v>
      </c>
    </row>
    <row r="122" s="2" customFormat="1">
      <c r="A122" s="40"/>
      <c r="B122" s="41"/>
      <c r="C122" s="42"/>
      <c r="D122" s="224" t="s">
        <v>147</v>
      </c>
      <c r="E122" s="42"/>
      <c r="F122" s="225" t="s">
        <v>165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147</v>
      </c>
      <c r="AU122" s="19" t="s">
        <v>82</v>
      </c>
    </row>
    <row r="123" s="13" customFormat="1">
      <c r="A123" s="13"/>
      <c r="B123" s="226"/>
      <c r="C123" s="227"/>
      <c r="D123" s="219" t="s">
        <v>149</v>
      </c>
      <c r="E123" s="228" t="s">
        <v>19</v>
      </c>
      <c r="F123" s="229" t="s">
        <v>166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149</v>
      </c>
      <c r="AU123" s="235" t="s">
        <v>82</v>
      </c>
      <c r="AV123" s="13" t="s">
        <v>80</v>
      </c>
      <c r="AW123" s="13" t="s">
        <v>33</v>
      </c>
      <c r="AX123" s="13" t="s">
        <v>72</v>
      </c>
      <c r="AY123" s="235" t="s">
        <v>135</v>
      </c>
    </row>
    <row r="124" s="13" customFormat="1">
      <c r="A124" s="13"/>
      <c r="B124" s="226"/>
      <c r="C124" s="227"/>
      <c r="D124" s="219" t="s">
        <v>149</v>
      </c>
      <c r="E124" s="228" t="s">
        <v>19</v>
      </c>
      <c r="F124" s="229" t="s">
        <v>167</v>
      </c>
      <c r="G124" s="227"/>
      <c r="H124" s="228" t="s">
        <v>19</v>
      </c>
      <c r="I124" s="230"/>
      <c r="J124" s="227"/>
      <c r="K124" s="227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149</v>
      </c>
      <c r="AU124" s="235" t="s">
        <v>82</v>
      </c>
      <c r="AV124" s="13" t="s">
        <v>80</v>
      </c>
      <c r="AW124" s="13" t="s">
        <v>33</v>
      </c>
      <c r="AX124" s="13" t="s">
        <v>72</v>
      </c>
      <c r="AY124" s="235" t="s">
        <v>135</v>
      </c>
    </row>
    <row r="125" s="14" customFormat="1">
      <c r="A125" s="14"/>
      <c r="B125" s="236"/>
      <c r="C125" s="237"/>
      <c r="D125" s="219" t="s">
        <v>149</v>
      </c>
      <c r="E125" s="238" t="s">
        <v>19</v>
      </c>
      <c r="F125" s="239" t="s">
        <v>168</v>
      </c>
      <c r="G125" s="237"/>
      <c r="H125" s="240">
        <v>0.33100000000000002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149</v>
      </c>
      <c r="AU125" s="246" t="s">
        <v>82</v>
      </c>
      <c r="AV125" s="14" t="s">
        <v>82</v>
      </c>
      <c r="AW125" s="14" t="s">
        <v>33</v>
      </c>
      <c r="AX125" s="14" t="s">
        <v>80</v>
      </c>
      <c r="AY125" s="246" t="s">
        <v>135</v>
      </c>
    </row>
    <row r="126" s="2" customFormat="1" ht="24.15" customHeight="1">
      <c r="A126" s="40"/>
      <c r="B126" s="41"/>
      <c r="C126" s="206" t="s">
        <v>143</v>
      </c>
      <c r="D126" s="206" t="s">
        <v>138</v>
      </c>
      <c r="E126" s="207" t="s">
        <v>169</v>
      </c>
      <c r="F126" s="208" t="s">
        <v>170</v>
      </c>
      <c r="G126" s="209" t="s">
        <v>171</v>
      </c>
      <c r="H126" s="210">
        <v>5.4000000000000004</v>
      </c>
      <c r="I126" s="211"/>
      <c r="J126" s="212">
        <f>ROUND(I126*H126,2)</f>
        <v>0</v>
      </c>
      <c r="K126" s="208" t="s">
        <v>142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0.00012999999999999999</v>
      </c>
      <c r="R126" s="215">
        <f>Q126*H126</f>
        <v>0.00070199999999999993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82</v>
      </c>
      <c r="AY126" s="19" t="s">
        <v>135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143</v>
      </c>
      <c r="BM126" s="217" t="s">
        <v>172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173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82</v>
      </c>
    </row>
    <row r="128" s="2" customFormat="1">
      <c r="A128" s="40"/>
      <c r="B128" s="41"/>
      <c r="C128" s="42"/>
      <c r="D128" s="224" t="s">
        <v>147</v>
      </c>
      <c r="E128" s="42"/>
      <c r="F128" s="225" t="s">
        <v>174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147</v>
      </c>
      <c r="AU128" s="19" t="s">
        <v>82</v>
      </c>
    </row>
    <row r="129" s="14" customFormat="1">
      <c r="A129" s="14"/>
      <c r="B129" s="236"/>
      <c r="C129" s="237"/>
      <c r="D129" s="219" t="s">
        <v>149</v>
      </c>
      <c r="E129" s="238" t="s">
        <v>19</v>
      </c>
      <c r="F129" s="239" t="s">
        <v>175</v>
      </c>
      <c r="G129" s="237"/>
      <c r="H129" s="240">
        <v>5.4000000000000004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149</v>
      </c>
      <c r="AU129" s="246" t="s">
        <v>82</v>
      </c>
      <c r="AV129" s="14" t="s">
        <v>82</v>
      </c>
      <c r="AW129" s="14" t="s">
        <v>33</v>
      </c>
      <c r="AX129" s="14" t="s">
        <v>80</v>
      </c>
      <c r="AY129" s="246" t="s">
        <v>135</v>
      </c>
    </row>
    <row r="130" s="2" customFormat="1" ht="24.15" customHeight="1">
      <c r="A130" s="40"/>
      <c r="B130" s="41"/>
      <c r="C130" s="206" t="s">
        <v>176</v>
      </c>
      <c r="D130" s="206" t="s">
        <v>138</v>
      </c>
      <c r="E130" s="207" t="s">
        <v>177</v>
      </c>
      <c r="F130" s="208" t="s">
        <v>178</v>
      </c>
      <c r="G130" s="209" t="s">
        <v>179</v>
      </c>
      <c r="H130" s="210">
        <v>1.5</v>
      </c>
      <c r="I130" s="211"/>
      <c r="J130" s="212">
        <f>ROUND(I130*H130,2)</f>
        <v>0</v>
      </c>
      <c r="K130" s="208" t="s">
        <v>142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0.17330000000000001</v>
      </c>
      <c r="R130" s="215">
        <f>Q130*H130</f>
        <v>0.25995000000000001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143</v>
      </c>
      <c r="AT130" s="217" t="s">
        <v>138</v>
      </c>
      <c r="AU130" s="217" t="s">
        <v>82</v>
      </c>
      <c r="AY130" s="19" t="s">
        <v>135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143</v>
      </c>
      <c r="BM130" s="217" t="s">
        <v>180</v>
      </c>
    </row>
    <row r="131" s="2" customFormat="1">
      <c r="A131" s="40"/>
      <c r="B131" s="41"/>
      <c r="C131" s="42"/>
      <c r="D131" s="219" t="s">
        <v>145</v>
      </c>
      <c r="E131" s="42"/>
      <c r="F131" s="220" t="s">
        <v>181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145</v>
      </c>
      <c r="AU131" s="19" t="s">
        <v>82</v>
      </c>
    </row>
    <row r="132" s="2" customFormat="1">
      <c r="A132" s="40"/>
      <c r="B132" s="41"/>
      <c r="C132" s="42"/>
      <c r="D132" s="224" t="s">
        <v>147</v>
      </c>
      <c r="E132" s="42"/>
      <c r="F132" s="225" t="s">
        <v>182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147</v>
      </c>
      <c r="AU132" s="19" t="s">
        <v>82</v>
      </c>
    </row>
    <row r="133" s="13" customFormat="1">
      <c r="A133" s="13"/>
      <c r="B133" s="226"/>
      <c r="C133" s="227"/>
      <c r="D133" s="219" t="s">
        <v>149</v>
      </c>
      <c r="E133" s="228" t="s">
        <v>19</v>
      </c>
      <c r="F133" s="229" t="s">
        <v>166</v>
      </c>
      <c r="G133" s="227"/>
      <c r="H133" s="228" t="s">
        <v>19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149</v>
      </c>
      <c r="AU133" s="235" t="s">
        <v>82</v>
      </c>
      <c r="AV133" s="13" t="s">
        <v>80</v>
      </c>
      <c r="AW133" s="13" t="s">
        <v>33</v>
      </c>
      <c r="AX133" s="13" t="s">
        <v>72</v>
      </c>
      <c r="AY133" s="235" t="s">
        <v>135</v>
      </c>
    </row>
    <row r="134" s="14" customFormat="1">
      <c r="A134" s="14"/>
      <c r="B134" s="236"/>
      <c r="C134" s="237"/>
      <c r="D134" s="219" t="s">
        <v>149</v>
      </c>
      <c r="E134" s="238" t="s">
        <v>19</v>
      </c>
      <c r="F134" s="239" t="s">
        <v>183</v>
      </c>
      <c r="G134" s="237"/>
      <c r="H134" s="240">
        <v>1.5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149</v>
      </c>
      <c r="AU134" s="246" t="s">
        <v>82</v>
      </c>
      <c r="AV134" s="14" t="s">
        <v>82</v>
      </c>
      <c r="AW134" s="14" t="s">
        <v>33</v>
      </c>
      <c r="AX134" s="14" t="s">
        <v>80</v>
      </c>
      <c r="AY134" s="246" t="s">
        <v>135</v>
      </c>
    </row>
    <row r="135" s="12" customFormat="1" ht="20.88" customHeight="1">
      <c r="A135" s="12"/>
      <c r="B135" s="190"/>
      <c r="C135" s="191"/>
      <c r="D135" s="192" t="s">
        <v>71</v>
      </c>
      <c r="E135" s="204" t="s">
        <v>184</v>
      </c>
      <c r="F135" s="204" t="s">
        <v>185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SUM(P136:P145)</f>
        <v>0</v>
      </c>
      <c r="Q135" s="198"/>
      <c r="R135" s="199">
        <f>SUM(R136:R145)</f>
        <v>16.5</v>
      </c>
      <c r="S135" s="198"/>
      <c r="T135" s="200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80</v>
      </c>
      <c r="AT135" s="202" t="s">
        <v>71</v>
      </c>
      <c r="AU135" s="202" t="s">
        <v>82</v>
      </c>
      <c r="AY135" s="201" t="s">
        <v>135</v>
      </c>
      <c r="BK135" s="203">
        <f>SUM(BK136:BK145)</f>
        <v>0</v>
      </c>
    </row>
    <row r="136" s="2" customFormat="1" ht="24.15" customHeight="1">
      <c r="A136" s="40"/>
      <c r="B136" s="41"/>
      <c r="C136" s="206" t="s">
        <v>186</v>
      </c>
      <c r="D136" s="206" t="s">
        <v>138</v>
      </c>
      <c r="E136" s="207" t="s">
        <v>187</v>
      </c>
      <c r="F136" s="208" t="s">
        <v>188</v>
      </c>
      <c r="G136" s="209" t="s">
        <v>179</v>
      </c>
      <c r="H136" s="210">
        <v>125</v>
      </c>
      <c r="I136" s="211"/>
      <c r="J136" s="212">
        <f>ROUND(I136*H136,2)</f>
        <v>0</v>
      </c>
      <c r="K136" s="208" t="s">
        <v>142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0.11</v>
      </c>
      <c r="R136" s="215">
        <f>Q136*H136</f>
        <v>13.75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143</v>
      </c>
      <c r="AT136" s="217" t="s">
        <v>138</v>
      </c>
      <c r="AU136" s="217" t="s">
        <v>136</v>
      </c>
      <c r="AY136" s="19" t="s">
        <v>135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143</v>
      </c>
      <c r="BM136" s="217" t="s">
        <v>189</v>
      </c>
    </row>
    <row r="137" s="2" customFormat="1">
      <c r="A137" s="40"/>
      <c r="B137" s="41"/>
      <c r="C137" s="42"/>
      <c r="D137" s="219" t="s">
        <v>145</v>
      </c>
      <c r="E137" s="42"/>
      <c r="F137" s="220" t="s">
        <v>190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145</v>
      </c>
      <c r="AU137" s="19" t="s">
        <v>136</v>
      </c>
    </row>
    <row r="138" s="2" customFormat="1">
      <c r="A138" s="40"/>
      <c r="B138" s="41"/>
      <c r="C138" s="42"/>
      <c r="D138" s="224" t="s">
        <v>147</v>
      </c>
      <c r="E138" s="42"/>
      <c r="F138" s="225" t="s">
        <v>191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147</v>
      </c>
      <c r="AU138" s="19" t="s">
        <v>136</v>
      </c>
    </row>
    <row r="139" s="13" customFormat="1">
      <c r="A139" s="13"/>
      <c r="B139" s="226"/>
      <c r="C139" s="227"/>
      <c r="D139" s="219" t="s">
        <v>149</v>
      </c>
      <c r="E139" s="228" t="s">
        <v>19</v>
      </c>
      <c r="F139" s="229" t="s">
        <v>150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149</v>
      </c>
      <c r="AU139" s="235" t="s">
        <v>136</v>
      </c>
      <c r="AV139" s="13" t="s">
        <v>80</v>
      </c>
      <c r="AW139" s="13" t="s">
        <v>33</v>
      </c>
      <c r="AX139" s="13" t="s">
        <v>72</v>
      </c>
      <c r="AY139" s="235" t="s">
        <v>135</v>
      </c>
    </row>
    <row r="140" s="14" customFormat="1">
      <c r="A140" s="14"/>
      <c r="B140" s="236"/>
      <c r="C140" s="237"/>
      <c r="D140" s="219" t="s">
        <v>149</v>
      </c>
      <c r="E140" s="238" t="s">
        <v>19</v>
      </c>
      <c r="F140" s="239" t="s">
        <v>192</v>
      </c>
      <c r="G140" s="237"/>
      <c r="H140" s="240">
        <v>125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149</v>
      </c>
      <c r="AU140" s="246" t="s">
        <v>136</v>
      </c>
      <c r="AV140" s="14" t="s">
        <v>82</v>
      </c>
      <c r="AW140" s="14" t="s">
        <v>33</v>
      </c>
      <c r="AX140" s="14" t="s">
        <v>80</v>
      </c>
      <c r="AY140" s="246" t="s">
        <v>135</v>
      </c>
    </row>
    <row r="141" s="2" customFormat="1" ht="24.15" customHeight="1">
      <c r="A141" s="40"/>
      <c r="B141" s="41"/>
      <c r="C141" s="206" t="s">
        <v>193</v>
      </c>
      <c r="D141" s="206" t="s">
        <v>138</v>
      </c>
      <c r="E141" s="207" t="s">
        <v>194</v>
      </c>
      <c r="F141" s="208" t="s">
        <v>195</v>
      </c>
      <c r="G141" s="209" t="s">
        <v>179</v>
      </c>
      <c r="H141" s="210">
        <v>250</v>
      </c>
      <c r="I141" s="211"/>
      <c r="J141" s="212">
        <f>ROUND(I141*H141,2)</f>
        <v>0</v>
      </c>
      <c r="K141" s="208" t="s">
        <v>142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0.010999999999999999</v>
      </c>
      <c r="R141" s="215">
        <f>Q141*H141</f>
        <v>2.75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143</v>
      </c>
      <c r="AT141" s="217" t="s">
        <v>138</v>
      </c>
      <c r="AU141" s="217" t="s">
        <v>136</v>
      </c>
      <c r="AY141" s="19" t="s">
        <v>135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143</v>
      </c>
      <c r="BM141" s="217" t="s">
        <v>196</v>
      </c>
    </row>
    <row r="142" s="2" customFormat="1">
      <c r="A142" s="40"/>
      <c r="B142" s="41"/>
      <c r="C142" s="42"/>
      <c r="D142" s="219" t="s">
        <v>145</v>
      </c>
      <c r="E142" s="42"/>
      <c r="F142" s="220" t="s">
        <v>197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145</v>
      </c>
      <c r="AU142" s="19" t="s">
        <v>136</v>
      </c>
    </row>
    <row r="143" s="2" customFormat="1">
      <c r="A143" s="40"/>
      <c r="B143" s="41"/>
      <c r="C143" s="42"/>
      <c r="D143" s="224" t="s">
        <v>147</v>
      </c>
      <c r="E143" s="42"/>
      <c r="F143" s="225" t="s">
        <v>198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147</v>
      </c>
      <c r="AU143" s="19" t="s">
        <v>136</v>
      </c>
    </row>
    <row r="144" s="13" customFormat="1">
      <c r="A144" s="13"/>
      <c r="B144" s="226"/>
      <c r="C144" s="227"/>
      <c r="D144" s="219" t="s">
        <v>149</v>
      </c>
      <c r="E144" s="228" t="s">
        <v>19</v>
      </c>
      <c r="F144" s="229" t="s">
        <v>150</v>
      </c>
      <c r="G144" s="227"/>
      <c r="H144" s="228" t="s">
        <v>19</v>
      </c>
      <c r="I144" s="230"/>
      <c r="J144" s="227"/>
      <c r="K144" s="227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149</v>
      </c>
      <c r="AU144" s="235" t="s">
        <v>136</v>
      </c>
      <c r="AV144" s="13" t="s">
        <v>80</v>
      </c>
      <c r="AW144" s="13" t="s">
        <v>33</v>
      </c>
      <c r="AX144" s="13" t="s">
        <v>72</v>
      </c>
      <c r="AY144" s="235" t="s">
        <v>135</v>
      </c>
    </row>
    <row r="145" s="14" customFormat="1">
      <c r="A145" s="14"/>
      <c r="B145" s="236"/>
      <c r="C145" s="237"/>
      <c r="D145" s="219" t="s">
        <v>149</v>
      </c>
      <c r="E145" s="238" t="s">
        <v>19</v>
      </c>
      <c r="F145" s="239" t="s">
        <v>199</v>
      </c>
      <c r="G145" s="237"/>
      <c r="H145" s="240">
        <v>250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149</v>
      </c>
      <c r="AU145" s="246" t="s">
        <v>136</v>
      </c>
      <c r="AV145" s="14" t="s">
        <v>82</v>
      </c>
      <c r="AW145" s="14" t="s">
        <v>33</v>
      </c>
      <c r="AX145" s="14" t="s">
        <v>80</v>
      </c>
      <c r="AY145" s="246" t="s">
        <v>135</v>
      </c>
    </row>
    <row r="146" s="12" customFormat="1" ht="22.8" customHeight="1">
      <c r="A146" s="12"/>
      <c r="B146" s="190"/>
      <c r="C146" s="191"/>
      <c r="D146" s="192" t="s">
        <v>71</v>
      </c>
      <c r="E146" s="204" t="s">
        <v>200</v>
      </c>
      <c r="F146" s="204" t="s">
        <v>201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SUM(P147:P194)</f>
        <v>0</v>
      </c>
      <c r="Q146" s="198"/>
      <c r="R146" s="199">
        <f>SUM(R147:R194)</f>
        <v>7.1678635800000006</v>
      </c>
      <c r="S146" s="198"/>
      <c r="T146" s="200">
        <f>SUM(T147:T194)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80</v>
      </c>
      <c r="AT146" s="202" t="s">
        <v>71</v>
      </c>
      <c r="AU146" s="202" t="s">
        <v>80</v>
      </c>
      <c r="AY146" s="201" t="s">
        <v>135</v>
      </c>
      <c r="BK146" s="203">
        <f>SUM(BK147:BK194)</f>
        <v>0</v>
      </c>
    </row>
    <row r="147" s="2" customFormat="1" ht="24.15" customHeight="1">
      <c r="A147" s="40"/>
      <c r="B147" s="41"/>
      <c r="C147" s="206" t="s">
        <v>202</v>
      </c>
      <c r="D147" s="206" t="s">
        <v>138</v>
      </c>
      <c r="E147" s="207" t="s">
        <v>203</v>
      </c>
      <c r="F147" s="208" t="s">
        <v>204</v>
      </c>
      <c r="G147" s="209" t="s">
        <v>179</v>
      </c>
      <c r="H147" s="210">
        <v>232.29400000000001</v>
      </c>
      <c r="I147" s="211"/>
      <c r="J147" s="212">
        <f>ROUND(I147*H147,2)</f>
        <v>0</v>
      </c>
      <c r="K147" s="208" t="s">
        <v>142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0.00025999999999999998</v>
      </c>
      <c r="R147" s="215">
        <f>Q147*H147</f>
        <v>0.060396439999999996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143</v>
      </c>
      <c r="AT147" s="217" t="s">
        <v>138</v>
      </c>
      <c r="AU147" s="217" t="s">
        <v>82</v>
      </c>
      <c r="AY147" s="19" t="s">
        <v>135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143</v>
      </c>
      <c r="BM147" s="217" t="s">
        <v>205</v>
      </c>
    </row>
    <row r="148" s="2" customFormat="1">
      <c r="A148" s="40"/>
      <c r="B148" s="41"/>
      <c r="C148" s="42"/>
      <c r="D148" s="219" t="s">
        <v>145</v>
      </c>
      <c r="E148" s="42"/>
      <c r="F148" s="220" t="s">
        <v>206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145</v>
      </c>
      <c r="AU148" s="19" t="s">
        <v>82</v>
      </c>
    </row>
    <row r="149" s="2" customFormat="1">
      <c r="A149" s="40"/>
      <c r="B149" s="41"/>
      <c r="C149" s="42"/>
      <c r="D149" s="224" t="s">
        <v>147</v>
      </c>
      <c r="E149" s="42"/>
      <c r="F149" s="225" t="s">
        <v>207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147</v>
      </c>
      <c r="AU149" s="19" t="s">
        <v>82</v>
      </c>
    </row>
    <row r="150" s="13" customFormat="1">
      <c r="A150" s="13"/>
      <c r="B150" s="226"/>
      <c r="C150" s="227"/>
      <c r="D150" s="219" t="s">
        <v>149</v>
      </c>
      <c r="E150" s="228" t="s">
        <v>19</v>
      </c>
      <c r="F150" s="229" t="s">
        <v>208</v>
      </c>
      <c r="G150" s="227"/>
      <c r="H150" s="228" t="s">
        <v>19</v>
      </c>
      <c r="I150" s="230"/>
      <c r="J150" s="227"/>
      <c r="K150" s="227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149</v>
      </c>
      <c r="AU150" s="235" t="s">
        <v>82</v>
      </c>
      <c r="AV150" s="13" t="s">
        <v>80</v>
      </c>
      <c r="AW150" s="13" t="s">
        <v>33</v>
      </c>
      <c r="AX150" s="13" t="s">
        <v>72</v>
      </c>
      <c r="AY150" s="235" t="s">
        <v>135</v>
      </c>
    </row>
    <row r="151" s="13" customFormat="1">
      <c r="A151" s="13"/>
      <c r="B151" s="226"/>
      <c r="C151" s="227"/>
      <c r="D151" s="219" t="s">
        <v>149</v>
      </c>
      <c r="E151" s="228" t="s">
        <v>19</v>
      </c>
      <c r="F151" s="229" t="s">
        <v>209</v>
      </c>
      <c r="G151" s="227"/>
      <c r="H151" s="228" t="s">
        <v>19</v>
      </c>
      <c r="I151" s="230"/>
      <c r="J151" s="227"/>
      <c r="K151" s="227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149</v>
      </c>
      <c r="AU151" s="235" t="s">
        <v>82</v>
      </c>
      <c r="AV151" s="13" t="s">
        <v>80</v>
      </c>
      <c r="AW151" s="13" t="s">
        <v>33</v>
      </c>
      <c r="AX151" s="13" t="s">
        <v>72</v>
      </c>
      <c r="AY151" s="235" t="s">
        <v>135</v>
      </c>
    </row>
    <row r="152" s="14" customFormat="1">
      <c r="A152" s="14"/>
      <c r="B152" s="236"/>
      <c r="C152" s="237"/>
      <c r="D152" s="219" t="s">
        <v>149</v>
      </c>
      <c r="E152" s="238" t="s">
        <v>19</v>
      </c>
      <c r="F152" s="239" t="s">
        <v>210</v>
      </c>
      <c r="G152" s="237"/>
      <c r="H152" s="240">
        <v>232.18000000000001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149</v>
      </c>
      <c r="AU152" s="246" t="s">
        <v>82</v>
      </c>
      <c r="AV152" s="14" t="s">
        <v>82</v>
      </c>
      <c r="AW152" s="14" t="s">
        <v>33</v>
      </c>
      <c r="AX152" s="14" t="s">
        <v>72</v>
      </c>
      <c r="AY152" s="246" t="s">
        <v>135</v>
      </c>
    </row>
    <row r="153" s="14" customFormat="1">
      <c r="A153" s="14"/>
      <c r="B153" s="236"/>
      <c r="C153" s="237"/>
      <c r="D153" s="219" t="s">
        <v>149</v>
      </c>
      <c r="E153" s="238" t="s">
        <v>19</v>
      </c>
      <c r="F153" s="239" t="s">
        <v>211</v>
      </c>
      <c r="G153" s="237"/>
      <c r="H153" s="240">
        <v>14.58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149</v>
      </c>
      <c r="AU153" s="246" t="s">
        <v>82</v>
      </c>
      <c r="AV153" s="14" t="s">
        <v>82</v>
      </c>
      <c r="AW153" s="14" t="s">
        <v>33</v>
      </c>
      <c r="AX153" s="14" t="s">
        <v>72</v>
      </c>
      <c r="AY153" s="246" t="s">
        <v>135</v>
      </c>
    </row>
    <row r="154" s="14" customFormat="1">
      <c r="A154" s="14"/>
      <c r="B154" s="236"/>
      <c r="C154" s="237"/>
      <c r="D154" s="219" t="s">
        <v>149</v>
      </c>
      <c r="E154" s="238" t="s">
        <v>19</v>
      </c>
      <c r="F154" s="239" t="s">
        <v>212</v>
      </c>
      <c r="G154" s="237"/>
      <c r="H154" s="240">
        <v>2.52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149</v>
      </c>
      <c r="AU154" s="246" t="s">
        <v>82</v>
      </c>
      <c r="AV154" s="14" t="s">
        <v>82</v>
      </c>
      <c r="AW154" s="14" t="s">
        <v>33</v>
      </c>
      <c r="AX154" s="14" t="s">
        <v>72</v>
      </c>
      <c r="AY154" s="246" t="s">
        <v>135</v>
      </c>
    </row>
    <row r="155" s="14" customFormat="1">
      <c r="A155" s="14"/>
      <c r="B155" s="236"/>
      <c r="C155" s="237"/>
      <c r="D155" s="219" t="s">
        <v>149</v>
      </c>
      <c r="E155" s="238" t="s">
        <v>19</v>
      </c>
      <c r="F155" s="239" t="s">
        <v>213</v>
      </c>
      <c r="G155" s="237"/>
      <c r="H155" s="240">
        <v>4.9500000000000002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149</v>
      </c>
      <c r="AU155" s="246" t="s">
        <v>82</v>
      </c>
      <c r="AV155" s="14" t="s">
        <v>82</v>
      </c>
      <c r="AW155" s="14" t="s">
        <v>33</v>
      </c>
      <c r="AX155" s="14" t="s">
        <v>72</v>
      </c>
      <c r="AY155" s="246" t="s">
        <v>135</v>
      </c>
    </row>
    <row r="156" s="14" customFormat="1">
      <c r="A156" s="14"/>
      <c r="B156" s="236"/>
      <c r="C156" s="237"/>
      <c r="D156" s="219" t="s">
        <v>149</v>
      </c>
      <c r="E156" s="238" t="s">
        <v>19</v>
      </c>
      <c r="F156" s="239" t="s">
        <v>214</v>
      </c>
      <c r="G156" s="237"/>
      <c r="H156" s="240">
        <v>6.984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149</v>
      </c>
      <c r="AU156" s="246" t="s">
        <v>82</v>
      </c>
      <c r="AV156" s="14" t="s">
        <v>82</v>
      </c>
      <c r="AW156" s="14" t="s">
        <v>33</v>
      </c>
      <c r="AX156" s="14" t="s">
        <v>72</v>
      </c>
      <c r="AY156" s="246" t="s">
        <v>135</v>
      </c>
    </row>
    <row r="157" s="14" customFormat="1">
      <c r="A157" s="14"/>
      <c r="B157" s="236"/>
      <c r="C157" s="237"/>
      <c r="D157" s="219" t="s">
        <v>149</v>
      </c>
      <c r="E157" s="238" t="s">
        <v>19</v>
      </c>
      <c r="F157" s="239" t="s">
        <v>215</v>
      </c>
      <c r="G157" s="237"/>
      <c r="H157" s="240">
        <v>1.9199999999999999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149</v>
      </c>
      <c r="AU157" s="246" t="s">
        <v>82</v>
      </c>
      <c r="AV157" s="14" t="s">
        <v>82</v>
      </c>
      <c r="AW157" s="14" t="s">
        <v>33</v>
      </c>
      <c r="AX157" s="14" t="s">
        <v>72</v>
      </c>
      <c r="AY157" s="246" t="s">
        <v>135</v>
      </c>
    </row>
    <row r="158" s="14" customFormat="1">
      <c r="A158" s="14"/>
      <c r="B158" s="236"/>
      <c r="C158" s="237"/>
      <c r="D158" s="219" t="s">
        <v>149</v>
      </c>
      <c r="E158" s="238" t="s">
        <v>19</v>
      </c>
      <c r="F158" s="239" t="s">
        <v>216</v>
      </c>
      <c r="G158" s="237"/>
      <c r="H158" s="240">
        <v>-34.409999999999997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149</v>
      </c>
      <c r="AU158" s="246" t="s">
        <v>82</v>
      </c>
      <c r="AV158" s="14" t="s">
        <v>82</v>
      </c>
      <c r="AW158" s="14" t="s">
        <v>33</v>
      </c>
      <c r="AX158" s="14" t="s">
        <v>72</v>
      </c>
      <c r="AY158" s="246" t="s">
        <v>135</v>
      </c>
    </row>
    <row r="159" s="14" customFormat="1">
      <c r="A159" s="14"/>
      <c r="B159" s="236"/>
      <c r="C159" s="237"/>
      <c r="D159" s="219" t="s">
        <v>149</v>
      </c>
      <c r="E159" s="238" t="s">
        <v>19</v>
      </c>
      <c r="F159" s="239" t="s">
        <v>217</v>
      </c>
      <c r="G159" s="237"/>
      <c r="H159" s="240">
        <v>3.5699999999999998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149</v>
      </c>
      <c r="AU159" s="246" t="s">
        <v>82</v>
      </c>
      <c r="AV159" s="14" t="s">
        <v>82</v>
      </c>
      <c r="AW159" s="14" t="s">
        <v>33</v>
      </c>
      <c r="AX159" s="14" t="s">
        <v>72</v>
      </c>
      <c r="AY159" s="246" t="s">
        <v>135</v>
      </c>
    </row>
    <row r="160" s="15" customFormat="1">
      <c r="A160" s="15"/>
      <c r="B160" s="247"/>
      <c r="C160" s="248"/>
      <c r="D160" s="219" t="s">
        <v>149</v>
      </c>
      <c r="E160" s="249" t="s">
        <v>19</v>
      </c>
      <c r="F160" s="250" t="s">
        <v>153</v>
      </c>
      <c r="G160" s="248"/>
      <c r="H160" s="251">
        <v>232.29400000000001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149</v>
      </c>
      <c r="AU160" s="257" t="s">
        <v>82</v>
      </c>
      <c r="AV160" s="15" t="s">
        <v>143</v>
      </c>
      <c r="AW160" s="15" t="s">
        <v>33</v>
      </c>
      <c r="AX160" s="15" t="s">
        <v>80</v>
      </c>
      <c r="AY160" s="257" t="s">
        <v>135</v>
      </c>
    </row>
    <row r="161" s="2" customFormat="1" ht="21.75" customHeight="1">
      <c r="A161" s="40"/>
      <c r="B161" s="41"/>
      <c r="C161" s="206" t="s">
        <v>218</v>
      </c>
      <c r="D161" s="206" t="s">
        <v>138</v>
      </c>
      <c r="E161" s="207" t="s">
        <v>219</v>
      </c>
      <c r="F161" s="208" t="s">
        <v>220</v>
      </c>
      <c r="G161" s="209" t="s">
        <v>179</v>
      </c>
      <c r="H161" s="210">
        <v>21.829000000000001</v>
      </c>
      <c r="I161" s="211"/>
      <c r="J161" s="212">
        <f>ROUND(I161*H161,2)</f>
        <v>0</v>
      </c>
      <c r="K161" s="208" t="s">
        <v>142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0.0043800000000000002</v>
      </c>
      <c r="R161" s="215">
        <f>Q161*H161</f>
        <v>0.095611020000000005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143</v>
      </c>
      <c r="AT161" s="217" t="s">
        <v>138</v>
      </c>
      <c r="AU161" s="217" t="s">
        <v>82</v>
      </c>
      <c r="AY161" s="19" t="s">
        <v>135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143</v>
      </c>
      <c r="BM161" s="217" t="s">
        <v>221</v>
      </c>
    </row>
    <row r="162" s="2" customFormat="1">
      <c r="A162" s="40"/>
      <c r="B162" s="41"/>
      <c r="C162" s="42"/>
      <c r="D162" s="219" t="s">
        <v>145</v>
      </c>
      <c r="E162" s="42"/>
      <c r="F162" s="220" t="s">
        <v>222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145</v>
      </c>
      <c r="AU162" s="19" t="s">
        <v>82</v>
      </c>
    </row>
    <row r="163" s="2" customFormat="1">
      <c r="A163" s="40"/>
      <c r="B163" s="41"/>
      <c r="C163" s="42"/>
      <c r="D163" s="224" t="s">
        <v>147</v>
      </c>
      <c r="E163" s="42"/>
      <c r="F163" s="225" t="s">
        <v>223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147</v>
      </c>
      <c r="AU163" s="19" t="s">
        <v>82</v>
      </c>
    </row>
    <row r="164" s="13" customFormat="1">
      <c r="A164" s="13"/>
      <c r="B164" s="226"/>
      <c r="C164" s="227"/>
      <c r="D164" s="219" t="s">
        <v>149</v>
      </c>
      <c r="E164" s="228" t="s">
        <v>19</v>
      </c>
      <c r="F164" s="229" t="s">
        <v>224</v>
      </c>
      <c r="G164" s="227"/>
      <c r="H164" s="228" t="s">
        <v>19</v>
      </c>
      <c r="I164" s="230"/>
      <c r="J164" s="227"/>
      <c r="K164" s="227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149</v>
      </c>
      <c r="AU164" s="235" t="s">
        <v>82</v>
      </c>
      <c r="AV164" s="13" t="s">
        <v>80</v>
      </c>
      <c r="AW164" s="13" t="s">
        <v>33</v>
      </c>
      <c r="AX164" s="13" t="s">
        <v>72</v>
      </c>
      <c r="AY164" s="235" t="s">
        <v>135</v>
      </c>
    </row>
    <row r="165" s="14" customFormat="1">
      <c r="A165" s="14"/>
      <c r="B165" s="236"/>
      <c r="C165" s="237"/>
      <c r="D165" s="219" t="s">
        <v>149</v>
      </c>
      <c r="E165" s="238" t="s">
        <v>19</v>
      </c>
      <c r="F165" s="239" t="s">
        <v>225</v>
      </c>
      <c r="G165" s="237"/>
      <c r="H165" s="240">
        <v>3.927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149</v>
      </c>
      <c r="AU165" s="246" t="s">
        <v>82</v>
      </c>
      <c r="AV165" s="14" t="s">
        <v>82</v>
      </c>
      <c r="AW165" s="14" t="s">
        <v>33</v>
      </c>
      <c r="AX165" s="14" t="s">
        <v>72</v>
      </c>
      <c r="AY165" s="246" t="s">
        <v>135</v>
      </c>
    </row>
    <row r="166" s="14" customFormat="1">
      <c r="A166" s="14"/>
      <c r="B166" s="236"/>
      <c r="C166" s="237"/>
      <c r="D166" s="219" t="s">
        <v>149</v>
      </c>
      <c r="E166" s="238" t="s">
        <v>19</v>
      </c>
      <c r="F166" s="239" t="s">
        <v>226</v>
      </c>
      <c r="G166" s="237"/>
      <c r="H166" s="240">
        <v>2.6619999999999999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149</v>
      </c>
      <c r="AU166" s="246" t="s">
        <v>82</v>
      </c>
      <c r="AV166" s="14" t="s">
        <v>82</v>
      </c>
      <c r="AW166" s="14" t="s">
        <v>33</v>
      </c>
      <c r="AX166" s="14" t="s">
        <v>72</v>
      </c>
      <c r="AY166" s="246" t="s">
        <v>135</v>
      </c>
    </row>
    <row r="167" s="14" customFormat="1">
      <c r="A167" s="14"/>
      <c r="B167" s="236"/>
      <c r="C167" s="237"/>
      <c r="D167" s="219" t="s">
        <v>149</v>
      </c>
      <c r="E167" s="238" t="s">
        <v>19</v>
      </c>
      <c r="F167" s="239" t="s">
        <v>227</v>
      </c>
      <c r="G167" s="237"/>
      <c r="H167" s="240">
        <v>2.0099999999999998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149</v>
      </c>
      <c r="AU167" s="246" t="s">
        <v>82</v>
      </c>
      <c r="AV167" s="14" t="s">
        <v>82</v>
      </c>
      <c r="AW167" s="14" t="s">
        <v>33</v>
      </c>
      <c r="AX167" s="14" t="s">
        <v>72</v>
      </c>
      <c r="AY167" s="246" t="s">
        <v>135</v>
      </c>
    </row>
    <row r="168" s="14" customFormat="1">
      <c r="A168" s="14"/>
      <c r="B168" s="236"/>
      <c r="C168" s="237"/>
      <c r="D168" s="219" t="s">
        <v>149</v>
      </c>
      <c r="E168" s="238" t="s">
        <v>19</v>
      </c>
      <c r="F168" s="239" t="s">
        <v>228</v>
      </c>
      <c r="G168" s="237"/>
      <c r="H168" s="240">
        <v>13.23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149</v>
      </c>
      <c r="AU168" s="246" t="s">
        <v>82</v>
      </c>
      <c r="AV168" s="14" t="s">
        <v>82</v>
      </c>
      <c r="AW168" s="14" t="s">
        <v>33</v>
      </c>
      <c r="AX168" s="14" t="s">
        <v>72</v>
      </c>
      <c r="AY168" s="246" t="s">
        <v>135</v>
      </c>
    </row>
    <row r="169" s="15" customFormat="1">
      <c r="A169" s="15"/>
      <c r="B169" s="247"/>
      <c r="C169" s="248"/>
      <c r="D169" s="219" t="s">
        <v>149</v>
      </c>
      <c r="E169" s="249" t="s">
        <v>19</v>
      </c>
      <c r="F169" s="250" t="s">
        <v>153</v>
      </c>
      <c r="G169" s="248"/>
      <c r="H169" s="251">
        <v>21.829000000000001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149</v>
      </c>
      <c r="AU169" s="257" t="s">
        <v>82</v>
      </c>
      <c r="AV169" s="15" t="s">
        <v>143</v>
      </c>
      <c r="AW169" s="15" t="s">
        <v>33</v>
      </c>
      <c r="AX169" s="15" t="s">
        <v>80</v>
      </c>
      <c r="AY169" s="257" t="s">
        <v>135</v>
      </c>
    </row>
    <row r="170" s="2" customFormat="1" ht="24.15" customHeight="1">
      <c r="A170" s="40"/>
      <c r="B170" s="41"/>
      <c r="C170" s="206" t="s">
        <v>229</v>
      </c>
      <c r="D170" s="206" t="s">
        <v>138</v>
      </c>
      <c r="E170" s="207" t="s">
        <v>230</v>
      </c>
      <c r="F170" s="208" t="s">
        <v>231</v>
      </c>
      <c r="G170" s="209" t="s">
        <v>179</v>
      </c>
      <c r="H170" s="210">
        <v>23.178999999999998</v>
      </c>
      <c r="I170" s="211"/>
      <c r="J170" s="212">
        <f>ROUND(I170*H170,2)</f>
        <v>0</v>
      </c>
      <c r="K170" s="208" t="s">
        <v>142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0.018380000000000001</v>
      </c>
      <c r="R170" s="215">
        <f>Q170*H170</f>
        <v>0.42603002000000001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143</v>
      </c>
      <c r="AT170" s="217" t="s">
        <v>138</v>
      </c>
      <c r="AU170" s="217" t="s">
        <v>82</v>
      </c>
      <c r="AY170" s="19" t="s">
        <v>135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143</v>
      </c>
      <c r="BM170" s="217" t="s">
        <v>232</v>
      </c>
    </row>
    <row r="171" s="2" customFormat="1">
      <c r="A171" s="40"/>
      <c r="B171" s="41"/>
      <c r="C171" s="42"/>
      <c r="D171" s="219" t="s">
        <v>145</v>
      </c>
      <c r="E171" s="42"/>
      <c r="F171" s="220" t="s">
        <v>233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145</v>
      </c>
      <c r="AU171" s="19" t="s">
        <v>82</v>
      </c>
    </row>
    <row r="172" s="2" customFormat="1">
      <c r="A172" s="40"/>
      <c r="B172" s="41"/>
      <c r="C172" s="42"/>
      <c r="D172" s="224" t="s">
        <v>147</v>
      </c>
      <c r="E172" s="42"/>
      <c r="F172" s="225" t="s">
        <v>234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82</v>
      </c>
    </row>
    <row r="173" s="13" customFormat="1">
      <c r="A173" s="13"/>
      <c r="B173" s="226"/>
      <c r="C173" s="227"/>
      <c r="D173" s="219" t="s">
        <v>149</v>
      </c>
      <c r="E173" s="228" t="s">
        <v>19</v>
      </c>
      <c r="F173" s="229" t="s">
        <v>224</v>
      </c>
      <c r="G173" s="227"/>
      <c r="H173" s="228" t="s">
        <v>19</v>
      </c>
      <c r="I173" s="230"/>
      <c r="J173" s="227"/>
      <c r="K173" s="227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149</v>
      </c>
      <c r="AU173" s="235" t="s">
        <v>82</v>
      </c>
      <c r="AV173" s="13" t="s">
        <v>80</v>
      </c>
      <c r="AW173" s="13" t="s">
        <v>33</v>
      </c>
      <c r="AX173" s="13" t="s">
        <v>72</v>
      </c>
      <c r="AY173" s="235" t="s">
        <v>135</v>
      </c>
    </row>
    <row r="174" s="14" customFormat="1">
      <c r="A174" s="14"/>
      <c r="B174" s="236"/>
      <c r="C174" s="237"/>
      <c r="D174" s="219" t="s">
        <v>149</v>
      </c>
      <c r="E174" s="238" t="s">
        <v>19</v>
      </c>
      <c r="F174" s="239" t="s">
        <v>225</v>
      </c>
      <c r="G174" s="237"/>
      <c r="H174" s="240">
        <v>3.927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149</v>
      </c>
      <c r="AU174" s="246" t="s">
        <v>82</v>
      </c>
      <c r="AV174" s="14" t="s">
        <v>82</v>
      </c>
      <c r="AW174" s="14" t="s">
        <v>33</v>
      </c>
      <c r="AX174" s="14" t="s">
        <v>72</v>
      </c>
      <c r="AY174" s="246" t="s">
        <v>135</v>
      </c>
    </row>
    <row r="175" s="14" customFormat="1">
      <c r="A175" s="14"/>
      <c r="B175" s="236"/>
      <c r="C175" s="237"/>
      <c r="D175" s="219" t="s">
        <v>149</v>
      </c>
      <c r="E175" s="238" t="s">
        <v>19</v>
      </c>
      <c r="F175" s="239" t="s">
        <v>226</v>
      </c>
      <c r="G175" s="237"/>
      <c r="H175" s="240">
        <v>2.6619999999999999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149</v>
      </c>
      <c r="AU175" s="246" t="s">
        <v>82</v>
      </c>
      <c r="AV175" s="14" t="s">
        <v>82</v>
      </c>
      <c r="AW175" s="14" t="s">
        <v>33</v>
      </c>
      <c r="AX175" s="14" t="s">
        <v>72</v>
      </c>
      <c r="AY175" s="246" t="s">
        <v>135</v>
      </c>
    </row>
    <row r="176" s="14" customFormat="1">
      <c r="A176" s="14"/>
      <c r="B176" s="236"/>
      <c r="C176" s="237"/>
      <c r="D176" s="219" t="s">
        <v>149</v>
      </c>
      <c r="E176" s="238" t="s">
        <v>19</v>
      </c>
      <c r="F176" s="239" t="s">
        <v>227</v>
      </c>
      <c r="G176" s="237"/>
      <c r="H176" s="240">
        <v>2.0099999999999998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149</v>
      </c>
      <c r="AU176" s="246" t="s">
        <v>82</v>
      </c>
      <c r="AV176" s="14" t="s">
        <v>82</v>
      </c>
      <c r="AW176" s="14" t="s">
        <v>33</v>
      </c>
      <c r="AX176" s="14" t="s">
        <v>72</v>
      </c>
      <c r="AY176" s="246" t="s">
        <v>135</v>
      </c>
    </row>
    <row r="177" s="14" customFormat="1">
      <c r="A177" s="14"/>
      <c r="B177" s="236"/>
      <c r="C177" s="237"/>
      <c r="D177" s="219" t="s">
        <v>149</v>
      </c>
      <c r="E177" s="238" t="s">
        <v>19</v>
      </c>
      <c r="F177" s="239" t="s">
        <v>211</v>
      </c>
      <c r="G177" s="237"/>
      <c r="H177" s="240">
        <v>14.58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149</v>
      </c>
      <c r="AU177" s="246" t="s">
        <v>82</v>
      </c>
      <c r="AV177" s="14" t="s">
        <v>82</v>
      </c>
      <c r="AW177" s="14" t="s">
        <v>33</v>
      </c>
      <c r="AX177" s="14" t="s">
        <v>72</v>
      </c>
      <c r="AY177" s="246" t="s">
        <v>135</v>
      </c>
    </row>
    <row r="178" s="15" customFormat="1">
      <c r="A178" s="15"/>
      <c r="B178" s="247"/>
      <c r="C178" s="248"/>
      <c r="D178" s="219" t="s">
        <v>149</v>
      </c>
      <c r="E178" s="249" t="s">
        <v>19</v>
      </c>
      <c r="F178" s="250" t="s">
        <v>153</v>
      </c>
      <c r="G178" s="248"/>
      <c r="H178" s="251">
        <v>23.179000000000002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149</v>
      </c>
      <c r="AU178" s="257" t="s">
        <v>82</v>
      </c>
      <c r="AV178" s="15" t="s">
        <v>143</v>
      </c>
      <c r="AW178" s="15" t="s">
        <v>33</v>
      </c>
      <c r="AX178" s="15" t="s">
        <v>80</v>
      </c>
      <c r="AY178" s="257" t="s">
        <v>135</v>
      </c>
    </row>
    <row r="179" s="2" customFormat="1" ht="24.15" customHeight="1">
      <c r="A179" s="40"/>
      <c r="B179" s="41"/>
      <c r="C179" s="206" t="s">
        <v>235</v>
      </c>
      <c r="D179" s="206" t="s">
        <v>138</v>
      </c>
      <c r="E179" s="207" t="s">
        <v>236</v>
      </c>
      <c r="F179" s="208" t="s">
        <v>237</v>
      </c>
      <c r="G179" s="209" t="s">
        <v>179</v>
      </c>
      <c r="H179" s="210">
        <v>214.14400000000001</v>
      </c>
      <c r="I179" s="211"/>
      <c r="J179" s="212">
        <f>ROUND(I179*H179,2)</f>
        <v>0</v>
      </c>
      <c r="K179" s="208" t="s">
        <v>142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0.028400000000000002</v>
      </c>
      <c r="R179" s="215">
        <f>Q179*H179</f>
        <v>6.0816896000000007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143</v>
      </c>
      <c r="AT179" s="217" t="s">
        <v>138</v>
      </c>
      <c r="AU179" s="217" t="s">
        <v>82</v>
      </c>
      <c r="AY179" s="19" t="s">
        <v>135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143</v>
      </c>
      <c r="BM179" s="217" t="s">
        <v>238</v>
      </c>
    </row>
    <row r="180" s="2" customFormat="1">
      <c r="A180" s="40"/>
      <c r="B180" s="41"/>
      <c r="C180" s="42"/>
      <c r="D180" s="219" t="s">
        <v>145</v>
      </c>
      <c r="E180" s="42"/>
      <c r="F180" s="220" t="s">
        <v>239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145</v>
      </c>
      <c r="AU180" s="19" t="s">
        <v>82</v>
      </c>
    </row>
    <row r="181" s="2" customFormat="1">
      <c r="A181" s="40"/>
      <c r="B181" s="41"/>
      <c r="C181" s="42"/>
      <c r="D181" s="224" t="s">
        <v>147</v>
      </c>
      <c r="E181" s="42"/>
      <c r="F181" s="225" t="s">
        <v>240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147</v>
      </c>
      <c r="AU181" s="19" t="s">
        <v>82</v>
      </c>
    </row>
    <row r="182" s="13" customFormat="1">
      <c r="A182" s="13"/>
      <c r="B182" s="226"/>
      <c r="C182" s="227"/>
      <c r="D182" s="219" t="s">
        <v>149</v>
      </c>
      <c r="E182" s="228" t="s">
        <v>19</v>
      </c>
      <c r="F182" s="229" t="s">
        <v>208</v>
      </c>
      <c r="G182" s="227"/>
      <c r="H182" s="228" t="s">
        <v>19</v>
      </c>
      <c r="I182" s="230"/>
      <c r="J182" s="227"/>
      <c r="K182" s="227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149</v>
      </c>
      <c r="AU182" s="235" t="s">
        <v>82</v>
      </c>
      <c r="AV182" s="13" t="s">
        <v>80</v>
      </c>
      <c r="AW182" s="13" t="s">
        <v>33</v>
      </c>
      <c r="AX182" s="13" t="s">
        <v>72</v>
      </c>
      <c r="AY182" s="235" t="s">
        <v>135</v>
      </c>
    </row>
    <row r="183" s="13" customFormat="1">
      <c r="A183" s="13"/>
      <c r="B183" s="226"/>
      <c r="C183" s="227"/>
      <c r="D183" s="219" t="s">
        <v>149</v>
      </c>
      <c r="E183" s="228" t="s">
        <v>19</v>
      </c>
      <c r="F183" s="229" t="s">
        <v>209</v>
      </c>
      <c r="G183" s="227"/>
      <c r="H183" s="228" t="s">
        <v>19</v>
      </c>
      <c r="I183" s="230"/>
      <c r="J183" s="227"/>
      <c r="K183" s="227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149</v>
      </c>
      <c r="AU183" s="235" t="s">
        <v>82</v>
      </c>
      <c r="AV183" s="13" t="s">
        <v>80</v>
      </c>
      <c r="AW183" s="13" t="s">
        <v>33</v>
      </c>
      <c r="AX183" s="13" t="s">
        <v>72</v>
      </c>
      <c r="AY183" s="235" t="s">
        <v>135</v>
      </c>
    </row>
    <row r="184" s="14" customFormat="1">
      <c r="A184" s="14"/>
      <c r="B184" s="236"/>
      <c r="C184" s="237"/>
      <c r="D184" s="219" t="s">
        <v>149</v>
      </c>
      <c r="E184" s="238" t="s">
        <v>19</v>
      </c>
      <c r="F184" s="239" t="s">
        <v>210</v>
      </c>
      <c r="G184" s="237"/>
      <c r="H184" s="240">
        <v>232.18000000000001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149</v>
      </c>
      <c r="AU184" s="246" t="s">
        <v>82</v>
      </c>
      <c r="AV184" s="14" t="s">
        <v>82</v>
      </c>
      <c r="AW184" s="14" t="s">
        <v>33</v>
      </c>
      <c r="AX184" s="14" t="s">
        <v>72</v>
      </c>
      <c r="AY184" s="246" t="s">
        <v>135</v>
      </c>
    </row>
    <row r="185" s="14" customFormat="1">
      <c r="A185" s="14"/>
      <c r="B185" s="236"/>
      <c r="C185" s="237"/>
      <c r="D185" s="219" t="s">
        <v>149</v>
      </c>
      <c r="E185" s="238" t="s">
        <v>19</v>
      </c>
      <c r="F185" s="239" t="s">
        <v>212</v>
      </c>
      <c r="G185" s="237"/>
      <c r="H185" s="240">
        <v>2.52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149</v>
      </c>
      <c r="AU185" s="246" t="s">
        <v>82</v>
      </c>
      <c r="AV185" s="14" t="s">
        <v>82</v>
      </c>
      <c r="AW185" s="14" t="s">
        <v>33</v>
      </c>
      <c r="AX185" s="14" t="s">
        <v>72</v>
      </c>
      <c r="AY185" s="246" t="s">
        <v>135</v>
      </c>
    </row>
    <row r="186" s="14" customFormat="1">
      <c r="A186" s="14"/>
      <c r="B186" s="236"/>
      <c r="C186" s="237"/>
      <c r="D186" s="219" t="s">
        <v>149</v>
      </c>
      <c r="E186" s="238" t="s">
        <v>19</v>
      </c>
      <c r="F186" s="239" t="s">
        <v>213</v>
      </c>
      <c r="G186" s="237"/>
      <c r="H186" s="240">
        <v>4.9500000000000002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149</v>
      </c>
      <c r="AU186" s="246" t="s">
        <v>82</v>
      </c>
      <c r="AV186" s="14" t="s">
        <v>82</v>
      </c>
      <c r="AW186" s="14" t="s">
        <v>33</v>
      </c>
      <c r="AX186" s="14" t="s">
        <v>72</v>
      </c>
      <c r="AY186" s="246" t="s">
        <v>135</v>
      </c>
    </row>
    <row r="187" s="14" customFormat="1">
      <c r="A187" s="14"/>
      <c r="B187" s="236"/>
      <c r="C187" s="237"/>
      <c r="D187" s="219" t="s">
        <v>149</v>
      </c>
      <c r="E187" s="238" t="s">
        <v>19</v>
      </c>
      <c r="F187" s="239" t="s">
        <v>214</v>
      </c>
      <c r="G187" s="237"/>
      <c r="H187" s="240">
        <v>6.984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149</v>
      </c>
      <c r="AU187" s="246" t="s">
        <v>82</v>
      </c>
      <c r="AV187" s="14" t="s">
        <v>82</v>
      </c>
      <c r="AW187" s="14" t="s">
        <v>33</v>
      </c>
      <c r="AX187" s="14" t="s">
        <v>72</v>
      </c>
      <c r="AY187" s="246" t="s">
        <v>135</v>
      </c>
    </row>
    <row r="188" s="14" customFormat="1">
      <c r="A188" s="14"/>
      <c r="B188" s="236"/>
      <c r="C188" s="237"/>
      <c r="D188" s="219" t="s">
        <v>149</v>
      </c>
      <c r="E188" s="238" t="s">
        <v>19</v>
      </c>
      <c r="F188" s="239" t="s">
        <v>215</v>
      </c>
      <c r="G188" s="237"/>
      <c r="H188" s="240">
        <v>1.9199999999999999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149</v>
      </c>
      <c r="AU188" s="246" t="s">
        <v>82</v>
      </c>
      <c r="AV188" s="14" t="s">
        <v>82</v>
      </c>
      <c r="AW188" s="14" t="s">
        <v>33</v>
      </c>
      <c r="AX188" s="14" t="s">
        <v>72</v>
      </c>
      <c r="AY188" s="246" t="s">
        <v>135</v>
      </c>
    </row>
    <row r="189" s="14" customFormat="1">
      <c r="A189" s="14"/>
      <c r="B189" s="236"/>
      <c r="C189" s="237"/>
      <c r="D189" s="219" t="s">
        <v>149</v>
      </c>
      <c r="E189" s="238" t="s">
        <v>19</v>
      </c>
      <c r="F189" s="239" t="s">
        <v>216</v>
      </c>
      <c r="G189" s="237"/>
      <c r="H189" s="240">
        <v>-34.409999999999997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149</v>
      </c>
      <c r="AU189" s="246" t="s">
        <v>82</v>
      </c>
      <c r="AV189" s="14" t="s">
        <v>82</v>
      </c>
      <c r="AW189" s="14" t="s">
        <v>33</v>
      </c>
      <c r="AX189" s="14" t="s">
        <v>72</v>
      </c>
      <c r="AY189" s="246" t="s">
        <v>135</v>
      </c>
    </row>
    <row r="190" s="15" customFormat="1">
      <c r="A190" s="15"/>
      <c r="B190" s="247"/>
      <c r="C190" s="248"/>
      <c r="D190" s="219" t="s">
        <v>149</v>
      </c>
      <c r="E190" s="249" t="s">
        <v>19</v>
      </c>
      <c r="F190" s="250" t="s">
        <v>153</v>
      </c>
      <c r="G190" s="248"/>
      <c r="H190" s="251">
        <v>214.14400000000001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149</v>
      </c>
      <c r="AU190" s="257" t="s">
        <v>82</v>
      </c>
      <c r="AV190" s="15" t="s">
        <v>143</v>
      </c>
      <c r="AW190" s="15" t="s">
        <v>33</v>
      </c>
      <c r="AX190" s="15" t="s">
        <v>80</v>
      </c>
      <c r="AY190" s="257" t="s">
        <v>135</v>
      </c>
    </row>
    <row r="191" s="2" customFormat="1" ht="24.15" customHeight="1">
      <c r="A191" s="40"/>
      <c r="B191" s="41"/>
      <c r="C191" s="206" t="s">
        <v>8</v>
      </c>
      <c r="D191" s="206" t="s">
        <v>138</v>
      </c>
      <c r="E191" s="207" t="s">
        <v>241</v>
      </c>
      <c r="F191" s="208" t="s">
        <v>242</v>
      </c>
      <c r="G191" s="209" t="s">
        <v>179</v>
      </c>
      <c r="H191" s="210">
        <v>88.444999999999993</v>
      </c>
      <c r="I191" s="211"/>
      <c r="J191" s="212">
        <f>ROUND(I191*H191,2)</f>
        <v>0</v>
      </c>
      <c r="K191" s="208" t="s">
        <v>142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0.0057000000000000002</v>
      </c>
      <c r="R191" s="215">
        <f>Q191*H191</f>
        <v>0.50413649999999999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143</v>
      </c>
      <c r="AT191" s="217" t="s">
        <v>138</v>
      </c>
      <c r="AU191" s="217" t="s">
        <v>82</v>
      </c>
      <c r="AY191" s="19" t="s">
        <v>135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143</v>
      </c>
      <c r="BM191" s="217" t="s">
        <v>243</v>
      </c>
    </row>
    <row r="192" s="2" customFormat="1">
      <c r="A192" s="40"/>
      <c r="B192" s="41"/>
      <c r="C192" s="42"/>
      <c r="D192" s="219" t="s">
        <v>145</v>
      </c>
      <c r="E192" s="42"/>
      <c r="F192" s="220" t="s">
        <v>244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145</v>
      </c>
      <c r="AU192" s="19" t="s">
        <v>82</v>
      </c>
    </row>
    <row r="193" s="2" customFormat="1">
      <c r="A193" s="40"/>
      <c r="B193" s="41"/>
      <c r="C193" s="42"/>
      <c r="D193" s="224" t="s">
        <v>147</v>
      </c>
      <c r="E193" s="42"/>
      <c r="F193" s="225" t="s">
        <v>245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147</v>
      </c>
      <c r="AU193" s="19" t="s">
        <v>82</v>
      </c>
    </row>
    <row r="194" s="14" customFormat="1">
      <c r="A194" s="14"/>
      <c r="B194" s="236"/>
      <c r="C194" s="237"/>
      <c r="D194" s="219" t="s">
        <v>149</v>
      </c>
      <c r="E194" s="238" t="s">
        <v>19</v>
      </c>
      <c r="F194" s="239" t="s">
        <v>246</v>
      </c>
      <c r="G194" s="237"/>
      <c r="H194" s="240">
        <v>88.444999999999993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149</v>
      </c>
      <c r="AU194" s="246" t="s">
        <v>82</v>
      </c>
      <c r="AV194" s="14" t="s">
        <v>82</v>
      </c>
      <c r="AW194" s="14" t="s">
        <v>33</v>
      </c>
      <c r="AX194" s="14" t="s">
        <v>80</v>
      </c>
      <c r="AY194" s="246" t="s">
        <v>135</v>
      </c>
    </row>
    <row r="195" s="12" customFormat="1" ht="22.8" customHeight="1">
      <c r="A195" s="12"/>
      <c r="B195" s="190"/>
      <c r="C195" s="191"/>
      <c r="D195" s="192" t="s">
        <v>71</v>
      </c>
      <c r="E195" s="204" t="s">
        <v>247</v>
      </c>
      <c r="F195" s="204" t="s">
        <v>248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SUM(P196:P241)</f>
        <v>0</v>
      </c>
      <c r="Q195" s="198"/>
      <c r="R195" s="199">
        <f>SUM(R196:R241)</f>
        <v>0.059860299999999998</v>
      </c>
      <c r="S195" s="198"/>
      <c r="T195" s="200">
        <f>SUM(T196:T241)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80</v>
      </c>
      <c r="AT195" s="202" t="s">
        <v>71</v>
      </c>
      <c r="AU195" s="202" t="s">
        <v>80</v>
      </c>
      <c r="AY195" s="201" t="s">
        <v>135</v>
      </c>
      <c r="BK195" s="203">
        <f>SUM(BK196:BK241)</f>
        <v>0</v>
      </c>
    </row>
    <row r="196" s="2" customFormat="1" ht="16.5" customHeight="1">
      <c r="A196" s="40"/>
      <c r="B196" s="41"/>
      <c r="C196" s="206" t="s">
        <v>249</v>
      </c>
      <c r="D196" s="206" t="s">
        <v>138</v>
      </c>
      <c r="E196" s="207" t="s">
        <v>250</v>
      </c>
      <c r="F196" s="208" t="s">
        <v>251</v>
      </c>
      <c r="G196" s="209" t="s">
        <v>179</v>
      </c>
      <c r="H196" s="210">
        <v>3.3100000000000001</v>
      </c>
      <c r="I196" s="211"/>
      <c r="J196" s="212">
        <f>ROUND(I196*H196,2)</f>
        <v>0</v>
      </c>
      <c r="K196" s="208" t="s">
        <v>142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0.00025999999999999998</v>
      </c>
      <c r="R196" s="215">
        <f>Q196*H196</f>
        <v>0.00086059999999999988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143</v>
      </c>
      <c r="AT196" s="217" t="s">
        <v>138</v>
      </c>
      <c r="AU196" s="217" t="s">
        <v>82</v>
      </c>
      <c r="AY196" s="19" t="s">
        <v>135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143</v>
      </c>
      <c r="BM196" s="217" t="s">
        <v>252</v>
      </c>
    </row>
    <row r="197" s="2" customFormat="1">
      <c r="A197" s="40"/>
      <c r="B197" s="41"/>
      <c r="C197" s="42"/>
      <c r="D197" s="219" t="s">
        <v>145</v>
      </c>
      <c r="E197" s="42"/>
      <c r="F197" s="220" t="s">
        <v>253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145</v>
      </c>
      <c r="AU197" s="19" t="s">
        <v>82</v>
      </c>
    </row>
    <row r="198" s="2" customFormat="1">
      <c r="A198" s="40"/>
      <c r="B198" s="41"/>
      <c r="C198" s="42"/>
      <c r="D198" s="224" t="s">
        <v>147</v>
      </c>
      <c r="E198" s="42"/>
      <c r="F198" s="225" t="s">
        <v>254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147</v>
      </c>
      <c r="AU198" s="19" t="s">
        <v>82</v>
      </c>
    </row>
    <row r="199" s="13" customFormat="1">
      <c r="A199" s="13"/>
      <c r="B199" s="226"/>
      <c r="C199" s="227"/>
      <c r="D199" s="219" t="s">
        <v>149</v>
      </c>
      <c r="E199" s="228" t="s">
        <v>19</v>
      </c>
      <c r="F199" s="229" t="s">
        <v>150</v>
      </c>
      <c r="G199" s="227"/>
      <c r="H199" s="228" t="s">
        <v>19</v>
      </c>
      <c r="I199" s="230"/>
      <c r="J199" s="227"/>
      <c r="K199" s="227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149</v>
      </c>
      <c r="AU199" s="235" t="s">
        <v>82</v>
      </c>
      <c r="AV199" s="13" t="s">
        <v>80</v>
      </c>
      <c r="AW199" s="13" t="s">
        <v>33</v>
      </c>
      <c r="AX199" s="13" t="s">
        <v>72</v>
      </c>
      <c r="AY199" s="235" t="s">
        <v>135</v>
      </c>
    </row>
    <row r="200" s="13" customFormat="1">
      <c r="A200" s="13"/>
      <c r="B200" s="226"/>
      <c r="C200" s="227"/>
      <c r="D200" s="219" t="s">
        <v>149</v>
      </c>
      <c r="E200" s="228" t="s">
        <v>19</v>
      </c>
      <c r="F200" s="229" t="s">
        <v>255</v>
      </c>
      <c r="G200" s="227"/>
      <c r="H200" s="228" t="s">
        <v>19</v>
      </c>
      <c r="I200" s="230"/>
      <c r="J200" s="227"/>
      <c r="K200" s="227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149</v>
      </c>
      <c r="AU200" s="235" t="s">
        <v>82</v>
      </c>
      <c r="AV200" s="13" t="s">
        <v>80</v>
      </c>
      <c r="AW200" s="13" t="s">
        <v>33</v>
      </c>
      <c r="AX200" s="13" t="s">
        <v>72</v>
      </c>
      <c r="AY200" s="235" t="s">
        <v>135</v>
      </c>
    </row>
    <row r="201" s="14" customFormat="1">
      <c r="A201" s="14"/>
      <c r="B201" s="236"/>
      <c r="C201" s="237"/>
      <c r="D201" s="219" t="s">
        <v>149</v>
      </c>
      <c r="E201" s="238" t="s">
        <v>19</v>
      </c>
      <c r="F201" s="239" t="s">
        <v>256</v>
      </c>
      <c r="G201" s="237"/>
      <c r="H201" s="240">
        <v>3.3100000000000001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149</v>
      </c>
      <c r="AU201" s="246" t="s">
        <v>82</v>
      </c>
      <c r="AV201" s="14" t="s">
        <v>82</v>
      </c>
      <c r="AW201" s="14" t="s">
        <v>33</v>
      </c>
      <c r="AX201" s="14" t="s">
        <v>80</v>
      </c>
      <c r="AY201" s="246" t="s">
        <v>135</v>
      </c>
    </row>
    <row r="202" s="2" customFormat="1" ht="24.15" customHeight="1">
      <c r="A202" s="40"/>
      <c r="B202" s="41"/>
      <c r="C202" s="206" t="s">
        <v>257</v>
      </c>
      <c r="D202" s="206" t="s">
        <v>138</v>
      </c>
      <c r="E202" s="207" t="s">
        <v>258</v>
      </c>
      <c r="F202" s="208" t="s">
        <v>259</v>
      </c>
      <c r="G202" s="209" t="s">
        <v>171</v>
      </c>
      <c r="H202" s="210">
        <v>6.7000000000000002</v>
      </c>
      <c r="I202" s="211"/>
      <c r="J202" s="212">
        <f>ROUND(I202*H202,2)</f>
        <v>0</v>
      </c>
      <c r="K202" s="208" t="s">
        <v>142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143</v>
      </c>
      <c r="AT202" s="217" t="s">
        <v>138</v>
      </c>
      <c r="AU202" s="217" t="s">
        <v>82</v>
      </c>
      <c r="AY202" s="19" t="s">
        <v>135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143</v>
      </c>
      <c r="BM202" s="217" t="s">
        <v>260</v>
      </c>
    </row>
    <row r="203" s="2" customFormat="1">
      <c r="A203" s="40"/>
      <c r="B203" s="41"/>
      <c r="C203" s="42"/>
      <c r="D203" s="219" t="s">
        <v>145</v>
      </c>
      <c r="E203" s="42"/>
      <c r="F203" s="220" t="s">
        <v>261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145</v>
      </c>
      <c r="AU203" s="19" t="s">
        <v>82</v>
      </c>
    </row>
    <row r="204" s="2" customFormat="1">
      <c r="A204" s="40"/>
      <c r="B204" s="41"/>
      <c r="C204" s="42"/>
      <c r="D204" s="224" t="s">
        <v>147</v>
      </c>
      <c r="E204" s="42"/>
      <c r="F204" s="225" t="s">
        <v>262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147</v>
      </c>
      <c r="AU204" s="19" t="s">
        <v>82</v>
      </c>
    </row>
    <row r="205" s="13" customFormat="1">
      <c r="A205" s="13"/>
      <c r="B205" s="226"/>
      <c r="C205" s="227"/>
      <c r="D205" s="219" t="s">
        <v>149</v>
      </c>
      <c r="E205" s="228" t="s">
        <v>19</v>
      </c>
      <c r="F205" s="229" t="s">
        <v>150</v>
      </c>
      <c r="G205" s="227"/>
      <c r="H205" s="228" t="s">
        <v>19</v>
      </c>
      <c r="I205" s="230"/>
      <c r="J205" s="227"/>
      <c r="K205" s="227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149</v>
      </c>
      <c r="AU205" s="235" t="s">
        <v>82</v>
      </c>
      <c r="AV205" s="13" t="s">
        <v>80</v>
      </c>
      <c r="AW205" s="13" t="s">
        <v>33</v>
      </c>
      <c r="AX205" s="13" t="s">
        <v>72</v>
      </c>
      <c r="AY205" s="235" t="s">
        <v>135</v>
      </c>
    </row>
    <row r="206" s="13" customFormat="1">
      <c r="A206" s="13"/>
      <c r="B206" s="226"/>
      <c r="C206" s="227"/>
      <c r="D206" s="219" t="s">
        <v>149</v>
      </c>
      <c r="E206" s="228" t="s">
        <v>19</v>
      </c>
      <c r="F206" s="229" t="s">
        <v>255</v>
      </c>
      <c r="G206" s="227"/>
      <c r="H206" s="228" t="s">
        <v>19</v>
      </c>
      <c r="I206" s="230"/>
      <c r="J206" s="227"/>
      <c r="K206" s="227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149</v>
      </c>
      <c r="AU206" s="235" t="s">
        <v>82</v>
      </c>
      <c r="AV206" s="13" t="s">
        <v>80</v>
      </c>
      <c r="AW206" s="13" t="s">
        <v>33</v>
      </c>
      <c r="AX206" s="13" t="s">
        <v>72</v>
      </c>
      <c r="AY206" s="235" t="s">
        <v>135</v>
      </c>
    </row>
    <row r="207" s="14" customFormat="1">
      <c r="A207" s="14"/>
      <c r="B207" s="236"/>
      <c r="C207" s="237"/>
      <c r="D207" s="219" t="s">
        <v>149</v>
      </c>
      <c r="E207" s="238" t="s">
        <v>19</v>
      </c>
      <c r="F207" s="239" t="s">
        <v>263</v>
      </c>
      <c r="G207" s="237"/>
      <c r="H207" s="240">
        <v>6.7000000000000002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149</v>
      </c>
      <c r="AU207" s="246" t="s">
        <v>82</v>
      </c>
      <c r="AV207" s="14" t="s">
        <v>82</v>
      </c>
      <c r="AW207" s="14" t="s">
        <v>33</v>
      </c>
      <c r="AX207" s="14" t="s">
        <v>80</v>
      </c>
      <c r="AY207" s="246" t="s">
        <v>135</v>
      </c>
    </row>
    <row r="208" s="2" customFormat="1" ht="16.5" customHeight="1">
      <c r="A208" s="40"/>
      <c r="B208" s="41"/>
      <c r="C208" s="258" t="s">
        <v>264</v>
      </c>
      <c r="D208" s="258" t="s">
        <v>265</v>
      </c>
      <c r="E208" s="259" t="s">
        <v>266</v>
      </c>
      <c r="F208" s="260" t="s">
        <v>267</v>
      </c>
      <c r="G208" s="261" t="s">
        <v>171</v>
      </c>
      <c r="H208" s="262">
        <v>7.0350000000000001</v>
      </c>
      <c r="I208" s="263"/>
      <c r="J208" s="264">
        <f>ROUND(I208*H208,2)</f>
        <v>0</v>
      </c>
      <c r="K208" s="260" t="s">
        <v>142</v>
      </c>
      <c r="L208" s="265"/>
      <c r="M208" s="266" t="s">
        <v>19</v>
      </c>
      <c r="N208" s="267" t="s">
        <v>43</v>
      </c>
      <c r="O208" s="86"/>
      <c r="P208" s="215">
        <f>O208*H208</f>
        <v>0</v>
      </c>
      <c r="Q208" s="215">
        <v>0.00010000000000000001</v>
      </c>
      <c r="R208" s="215">
        <f>Q208*H208</f>
        <v>0.00070350000000000002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202</v>
      </c>
      <c r="AT208" s="217" t="s">
        <v>265</v>
      </c>
      <c r="AU208" s="217" t="s">
        <v>82</v>
      </c>
      <c r="AY208" s="19" t="s">
        <v>135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143</v>
      </c>
      <c r="BM208" s="217" t="s">
        <v>268</v>
      </c>
    </row>
    <row r="209" s="2" customFormat="1">
      <c r="A209" s="40"/>
      <c r="B209" s="41"/>
      <c r="C209" s="42"/>
      <c r="D209" s="219" t="s">
        <v>145</v>
      </c>
      <c r="E209" s="42"/>
      <c r="F209" s="220" t="s">
        <v>267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145</v>
      </c>
      <c r="AU209" s="19" t="s">
        <v>82</v>
      </c>
    </row>
    <row r="210" s="14" customFormat="1">
      <c r="A210" s="14"/>
      <c r="B210" s="236"/>
      <c r="C210" s="237"/>
      <c r="D210" s="219" t="s">
        <v>149</v>
      </c>
      <c r="E210" s="238" t="s">
        <v>19</v>
      </c>
      <c r="F210" s="239" t="s">
        <v>269</v>
      </c>
      <c r="G210" s="237"/>
      <c r="H210" s="240">
        <v>6.7000000000000002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149</v>
      </c>
      <c r="AU210" s="246" t="s">
        <v>82</v>
      </c>
      <c r="AV210" s="14" t="s">
        <v>82</v>
      </c>
      <c r="AW210" s="14" t="s">
        <v>33</v>
      </c>
      <c r="AX210" s="14" t="s">
        <v>80</v>
      </c>
      <c r="AY210" s="246" t="s">
        <v>135</v>
      </c>
    </row>
    <row r="211" s="14" customFormat="1">
      <c r="A211" s="14"/>
      <c r="B211" s="236"/>
      <c r="C211" s="237"/>
      <c r="D211" s="219" t="s">
        <v>149</v>
      </c>
      <c r="E211" s="237"/>
      <c r="F211" s="239" t="s">
        <v>270</v>
      </c>
      <c r="G211" s="237"/>
      <c r="H211" s="240">
        <v>7.0350000000000001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149</v>
      </c>
      <c r="AU211" s="246" t="s">
        <v>82</v>
      </c>
      <c r="AV211" s="14" t="s">
        <v>82</v>
      </c>
      <c r="AW211" s="14" t="s">
        <v>4</v>
      </c>
      <c r="AX211" s="14" t="s">
        <v>80</v>
      </c>
      <c r="AY211" s="246" t="s">
        <v>135</v>
      </c>
    </row>
    <row r="212" s="2" customFormat="1" ht="24.15" customHeight="1">
      <c r="A212" s="40"/>
      <c r="B212" s="41"/>
      <c r="C212" s="206" t="s">
        <v>271</v>
      </c>
      <c r="D212" s="206" t="s">
        <v>138</v>
      </c>
      <c r="E212" s="207" t="s">
        <v>272</v>
      </c>
      <c r="F212" s="208" t="s">
        <v>273</v>
      </c>
      <c r="G212" s="209" t="s">
        <v>171</v>
      </c>
      <c r="H212" s="210">
        <v>6.7000000000000002</v>
      </c>
      <c r="I212" s="211"/>
      <c r="J212" s="212">
        <f>ROUND(I212*H212,2)</f>
        <v>0</v>
      </c>
      <c r="K212" s="208" t="s">
        <v>142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143</v>
      </c>
      <c r="AT212" s="217" t="s">
        <v>138</v>
      </c>
      <c r="AU212" s="217" t="s">
        <v>82</v>
      </c>
      <c r="AY212" s="19" t="s">
        <v>135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143</v>
      </c>
      <c r="BM212" s="217" t="s">
        <v>274</v>
      </c>
    </row>
    <row r="213" s="2" customFormat="1">
      <c r="A213" s="40"/>
      <c r="B213" s="41"/>
      <c r="C213" s="42"/>
      <c r="D213" s="219" t="s">
        <v>145</v>
      </c>
      <c r="E213" s="42"/>
      <c r="F213" s="220" t="s">
        <v>275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145</v>
      </c>
      <c r="AU213" s="19" t="s">
        <v>82</v>
      </c>
    </row>
    <row r="214" s="2" customFormat="1">
      <c r="A214" s="40"/>
      <c r="B214" s="41"/>
      <c r="C214" s="42"/>
      <c r="D214" s="224" t="s">
        <v>147</v>
      </c>
      <c r="E214" s="42"/>
      <c r="F214" s="225" t="s">
        <v>276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147</v>
      </c>
      <c r="AU214" s="19" t="s">
        <v>82</v>
      </c>
    </row>
    <row r="215" s="13" customFormat="1">
      <c r="A215" s="13"/>
      <c r="B215" s="226"/>
      <c r="C215" s="227"/>
      <c r="D215" s="219" t="s">
        <v>149</v>
      </c>
      <c r="E215" s="228" t="s">
        <v>19</v>
      </c>
      <c r="F215" s="229" t="s">
        <v>150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149</v>
      </c>
      <c r="AU215" s="235" t="s">
        <v>82</v>
      </c>
      <c r="AV215" s="13" t="s">
        <v>80</v>
      </c>
      <c r="AW215" s="13" t="s">
        <v>33</v>
      </c>
      <c r="AX215" s="13" t="s">
        <v>72</v>
      </c>
      <c r="AY215" s="235" t="s">
        <v>135</v>
      </c>
    </row>
    <row r="216" s="13" customFormat="1">
      <c r="A216" s="13"/>
      <c r="B216" s="226"/>
      <c r="C216" s="227"/>
      <c r="D216" s="219" t="s">
        <v>149</v>
      </c>
      <c r="E216" s="228" t="s">
        <v>19</v>
      </c>
      <c r="F216" s="229" t="s">
        <v>255</v>
      </c>
      <c r="G216" s="227"/>
      <c r="H216" s="228" t="s">
        <v>19</v>
      </c>
      <c r="I216" s="230"/>
      <c r="J216" s="227"/>
      <c r="K216" s="227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149</v>
      </c>
      <c r="AU216" s="235" t="s">
        <v>82</v>
      </c>
      <c r="AV216" s="13" t="s">
        <v>80</v>
      </c>
      <c r="AW216" s="13" t="s">
        <v>33</v>
      </c>
      <c r="AX216" s="13" t="s">
        <v>72</v>
      </c>
      <c r="AY216" s="235" t="s">
        <v>135</v>
      </c>
    </row>
    <row r="217" s="14" customFormat="1">
      <c r="A217" s="14"/>
      <c r="B217" s="236"/>
      <c r="C217" s="237"/>
      <c r="D217" s="219" t="s">
        <v>149</v>
      </c>
      <c r="E217" s="238" t="s">
        <v>19</v>
      </c>
      <c r="F217" s="239" t="s">
        <v>263</v>
      </c>
      <c r="G217" s="237"/>
      <c r="H217" s="240">
        <v>6.7000000000000002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149</v>
      </c>
      <c r="AU217" s="246" t="s">
        <v>82</v>
      </c>
      <c r="AV217" s="14" t="s">
        <v>82</v>
      </c>
      <c r="AW217" s="14" t="s">
        <v>33</v>
      </c>
      <c r="AX217" s="14" t="s">
        <v>80</v>
      </c>
      <c r="AY217" s="246" t="s">
        <v>135</v>
      </c>
    </row>
    <row r="218" s="2" customFormat="1" ht="16.5" customHeight="1">
      <c r="A218" s="40"/>
      <c r="B218" s="41"/>
      <c r="C218" s="258" t="s">
        <v>277</v>
      </c>
      <c r="D218" s="258" t="s">
        <v>265</v>
      </c>
      <c r="E218" s="259" t="s">
        <v>278</v>
      </c>
      <c r="F218" s="260" t="s">
        <v>279</v>
      </c>
      <c r="G218" s="261" t="s">
        <v>171</v>
      </c>
      <c r="H218" s="262">
        <v>7.0350000000000001</v>
      </c>
      <c r="I218" s="263"/>
      <c r="J218" s="264">
        <f>ROUND(I218*H218,2)</f>
        <v>0</v>
      </c>
      <c r="K218" s="260" t="s">
        <v>142</v>
      </c>
      <c r="L218" s="265"/>
      <c r="M218" s="266" t="s">
        <v>19</v>
      </c>
      <c r="N218" s="267" t="s">
        <v>43</v>
      </c>
      <c r="O218" s="86"/>
      <c r="P218" s="215">
        <f>O218*H218</f>
        <v>0</v>
      </c>
      <c r="Q218" s="215">
        <v>0.00010000000000000001</v>
      </c>
      <c r="R218" s="215">
        <f>Q218*H218</f>
        <v>0.00070350000000000002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202</v>
      </c>
      <c r="AT218" s="217" t="s">
        <v>265</v>
      </c>
      <c r="AU218" s="217" t="s">
        <v>82</v>
      </c>
      <c r="AY218" s="19" t="s">
        <v>135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143</v>
      </c>
      <c r="BM218" s="217" t="s">
        <v>280</v>
      </c>
    </row>
    <row r="219" s="2" customFormat="1">
      <c r="A219" s="40"/>
      <c r="B219" s="41"/>
      <c r="C219" s="42"/>
      <c r="D219" s="219" t="s">
        <v>145</v>
      </c>
      <c r="E219" s="42"/>
      <c r="F219" s="220" t="s">
        <v>279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145</v>
      </c>
      <c r="AU219" s="19" t="s">
        <v>82</v>
      </c>
    </row>
    <row r="220" s="14" customFormat="1">
      <c r="A220" s="14"/>
      <c r="B220" s="236"/>
      <c r="C220" s="237"/>
      <c r="D220" s="219" t="s">
        <v>149</v>
      </c>
      <c r="E220" s="238" t="s">
        <v>19</v>
      </c>
      <c r="F220" s="239" t="s">
        <v>269</v>
      </c>
      <c r="G220" s="237"/>
      <c r="H220" s="240">
        <v>6.7000000000000002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149</v>
      </c>
      <c r="AU220" s="246" t="s">
        <v>82</v>
      </c>
      <c r="AV220" s="14" t="s">
        <v>82</v>
      </c>
      <c r="AW220" s="14" t="s">
        <v>33</v>
      </c>
      <c r="AX220" s="14" t="s">
        <v>80</v>
      </c>
      <c r="AY220" s="246" t="s">
        <v>135</v>
      </c>
    </row>
    <row r="221" s="14" customFormat="1">
      <c r="A221" s="14"/>
      <c r="B221" s="236"/>
      <c r="C221" s="237"/>
      <c r="D221" s="219" t="s">
        <v>149</v>
      </c>
      <c r="E221" s="237"/>
      <c r="F221" s="239" t="s">
        <v>270</v>
      </c>
      <c r="G221" s="237"/>
      <c r="H221" s="240">
        <v>7.0350000000000001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149</v>
      </c>
      <c r="AU221" s="246" t="s">
        <v>82</v>
      </c>
      <c r="AV221" s="14" t="s">
        <v>82</v>
      </c>
      <c r="AW221" s="14" t="s">
        <v>4</v>
      </c>
      <c r="AX221" s="14" t="s">
        <v>80</v>
      </c>
      <c r="AY221" s="246" t="s">
        <v>135</v>
      </c>
    </row>
    <row r="222" s="2" customFormat="1" ht="37.8" customHeight="1">
      <c r="A222" s="40"/>
      <c r="B222" s="41"/>
      <c r="C222" s="206" t="s">
        <v>281</v>
      </c>
      <c r="D222" s="206" t="s">
        <v>138</v>
      </c>
      <c r="E222" s="207" t="s">
        <v>282</v>
      </c>
      <c r="F222" s="208" t="s">
        <v>283</v>
      </c>
      <c r="G222" s="209" t="s">
        <v>179</v>
      </c>
      <c r="H222" s="210">
        <v>2.4199999999999999</v>
      </c>
      <c r="I222" s="211"/>
      <c r="J222" s="212">
        <f>ROUND(I222*H222,2)</f>
        <v>0</v>
      </c>
      <c r="K222" s="208" t="s">
        <v>142</v>
      </c>
      <c r="L222" s="46"/>
      <c r="M222" s="213" t="s">
        <v>19</v>
      </c>
      <c r="N222" s="214" t="s">
        <v>43</v>
      </c>
      <c r="O222" s="86"/>
      <c r="P222" s="215">
        <f>O222*H222</f>
        <v>0</v>
      </c>
      <c r="Q222" s="215">
        <v>0.01119</v>
      </c>
      <c r="R222" s="215">
        <f>Q222*H222</f>
        <v>0.027079800000000001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143</v>
      </c>
      <c r="AT222" s="217" t="s">
        <v>138</v>
      </c>
      <c r="AU222" s="217" t="s">
        <v>82</v>
      </c>
      <c r="AY222" s="19" t="s">
        <v>135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143</v>
      </c>
      <c r="BM222" s="217" t="s">
        <v>284</v>
      </c>
    </row>
    <row r="223" s="2" customFormat="1">
      <c r="A223" s="40"/>
      <c r="B223" s="41"/>
      <c r="C223" s="42"/>
      <c r="D223" s="219" t="s">
        <v>145</v>
      </c>
      <c r="E223" s="42"/>
      <c r="F223" s="220" t="s">
        <v>285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145</v>
      </c>
      <c r="AU223" s="19" t="s">
        <v>82</v>
      </c>
    </row>
    <row r="224" s="2" customFormat="1">
      <c r="A224" s="40"/>
      <c r="B224" s="41"/>
      <c r="C224" s="42"/>
      <c r="D224" s="224" t="s">
        <v>147</v>
      </c>
      <c r="E224" s="42"/>
      <c r="F224" s="225" t="s">
        <v>286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147</v>
      </c>
      <c r="AU224" s="19" t="s">
        <v>82</v>
      </c>
    </row>
    <row r="225" s="13" customFormat="1">
      <c r="A225" s="13"/>
      <c r="B225" s="226"/>
      <c r="C225" s="227"/>
      <c r="D225" s="219" t="s">
        <v>149</v>
      </c>
      <c r="E225" s="228" t="s">
        <v>19</v>
      </c>
      <c r="F225" s="229" t="s">
        <v>287</v>
      </c>
      <c r="G225" s="227"/>
      <c r="H225" s="228" t="s">
        <v>19</v>
      </c>
      <c r="I225" s="230"/>
      <c r="J225" s="227"/>
      <c r="K225" s="227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149</v>
      </c>
      <c r="AU225" s="235" t="s">
        <v>82</v>
      </c>
      <c r="AV225" s="13" t="s">
        <v>80</v>
      </c>
      <c r="AW225" s="13" t="s">
        <v>33</v>
      </c>
      <c r="AX225" s="13" t="s">
        <v>72</v>
      </c>
      <c r="AY225" s="235" t="s">
        <v>135</v>
      </c>
    </row>
    <row r="226" s="14" customFormat="1">
      <c r="A226" s="14"/>
      <c r="B226" s="236"/>
      <c r="C226" s="237"/>
      <c r="D226" s="219" t="s">
        <v>149</v>
      </c>
      <c r="E226" s="238" t="s">
        <v>19</v>
      </c>
      <c r="F226" s="239" t="s">
        <v>288</v>
      </c>
      <c r="G226" s="237"/>
      <c r="H226" s="240">
        <v>2.4199999999999999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149</v>
      </c>
      <c r="AU226" s="246" t="s">
        <v>82</v>
      </c>
      <c r="AV226" s="14" t="s">
        <v>82</v>
      </c>
      <c r="AW226" s="14" t="s">
        <v>33</v>
      </c>
      <c r="AX226" s="14" t="s">
        <v>80</v>
      </c>
      <c r="AY226" s="246" t="s">
        <v>135</v>
      </c>
    </row>
    <row r="227" s="2" customFormat="1" ht="16.5" customHeight="1">
      <c r="A227" s="40"/>
      <c r="B227" s="41"/>
      <c r="C227" s="258" t="s">
        <v>289</v>
      </c>
      <c r="D227" s="258" t="s">
        <v>265</v>
      </c>
      <c r="E227" s="259" t="s">
        <v>290</v>
      </c>
      <c r="F227" s="260" t="s">
        <v>291</v>
      </c>
      <c r="G227" s="261" t="s">
        <v>179</v>
      </c>
      <c r="H227" s="262">
        <v>2.5409999999999999</v>
      </c>
      <c r="I227" s="263"/>
      <c r="J227" s="264">
        <f>ROUND(I227*H227,2)</f>
        <v>0</v>
      </c>
      <c r="K227" s="260" t="s">
        <v>142</v>
      </c>
      <c r="L227" s="265"/>
      <c r="M227" s="266" t="s">
        <v>19</v>
      </c>
      <c r="N227" s="267" t="s">
        <v>43</v>
      </c>
      <c r="O227" s="86"/>
      <c r="P227" s="215">
        <f>O227*H227</f>
        <v>0</v>
      </c>
      <c r="Q227" s="215">
        <v>0.0014</v>
      </c>
      <c r="R227" s="215">
        <f>Q227*H227</f>
        <v>0.0035574000000000001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202</v>
      </c>
      <c r="AT227" s="217" t="s">
        <v>265</v>
      </c>
      <c r="AU227" s="217" t="s">
        <v>82</v>
      </c>
      <c r="AY227" s="19" t="s">
        <v>135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143</v>
      </c>
      <c r="BM227" s="217" t="s">
        <v>292</v>
      </c>
    </row>
    <row r="228" s="2" customFormat="1">
      <c r="A228" s="40"/>
      <c r="B228" s="41"/>
      <c r="C228" s="42"/>
      <c r="D228" s="219" t="s">
        <v>145</v>
      </c>
      <c r="E228" s="42"/>
      <c r="F228" s="220" t="s">
        <v>291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145</v>
      </c>
      <c r="AU228" s="19" t="s">
        <v>82</v>
      </c>
    </row>
    <row r="229" s="14" customFormat="1">
      <c r="A229" s="14"/>
      <c r="B229" s="236"/>
      <c r="C229" s="237"/>
      <c r="D229" s="219" t="s">
        <v>149</v>
      </c>
      <c r="E229" s="238" t="s">
        <v>19</v>
      </c>
      <c r="F229" s="239" t="s">
        <v>293</v>
      </c>
      <c r="G229" s="237"/>
      <c r="H229" s="240">
        <v>2.4199999999999999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149</v>
      </c>
      <c r="AU229" s="246" t="s">
        <v>82</v>
      </c>
      <c r="AV229" s="14" t="s">
        <v>82</v>
      </c>
      <c r="AW229" s="14" t="s">
        <v>33</v>
      </c>
      <c r="AX229" s="14" t="s">
        <v>80</v>
      </c>
      <c r="AY229" s="246" t="s">
        <v>135</v>
      </c>
    </row>
    <row r="230" s="14" customFormat="1">
      <c r="A230" s="14"/>
      <c r="B230" s="236"/>
      <c r="C230" s="237"/>
      <c r="D230" s="219" t="s">
        <v>149</v>
      </c>
      <c r="E230" s="237"/>
      <c r="F230" s="239" t="s">
        <v>294</v>
      </c>
      <c r="G230" s="237"/>
      <c r="H230" s="240">
        <v>2.5409999999999999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149</v>
      </c>
      <c r="AU230" s="246" t="s">
        <v>82</v>
      </c>
      <c r="AV230" s="14" t="s">
        <v>82</v>
      </c>
      <c r="AW230" s="14" t="s">
        <v>4</v>
      </c>
      <c r="AX230" s="14" t="s">
        <v>80</v>
      </c>
      <c r="AY230" s="246" t="s">
        <v>135</v>
      </c>
    </row>
    <row r="231" s="2" customFormat="1" ht="33" customHeight="1">
      <c r="A231" s="40"/>
      <c r="B231" s="41"/>
      <c r="C231" s="206" t="s">
        <v>295</v>
      </c>
      <c r="D231" s="206" t="s">
        <v>138</v>
      </c>
      <c r="E231" s="207" t="s">
        <v>296</v>
      </c>
      <c r="F231" s="208" t="s">
        <v>297</v>
      </c>
      <c r="G231" s="209" t="s">
        <v>298</v>
      </c>
      <c r="H231" s="210">
        <v>2</v>
      </c>
      <c r="I231" s="211"/>
      <c r="J231" s="212">
        <f>ROUND(I231*H231,2)</f>
        <v>0</v>
      </c>
      <c r="K231" s="208" t="s">
        <v>142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0.01174</v>
      </c>
      <c r="R231" s="215">
        <f>Q231*H231</f>
        <v>0.023480000000000001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143</v>
      </c>
      <c r="AT231" s="217" t="s">
        <v>138</v>
      </c>
      <c r="AU231" s="217" t="s">
        <v>82</v>
      </c>
      <c r="AY231" s="19" t="s">
        <v>135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143</v>
      </c>
      <c r="BM231" s="217" t="s">
        <v>299</v>
      </c>
    </row>
    <row r="232" s="2" customFormat="1">
      <c r="A232" s="40"/>
      <c r="B232" s="41"/>
      <c r="C232" s="42"/>
      <c r="D232" s="219" t="s">
        <v>145</v>
      </c>
      <c r="E232" s="42"/>
      <c r="F232" s="220" t="s">
        <v>300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145</v>
      </c>
      <c r="AU232" s="19" t="s">
        <v>82</v>
      </c>
    </row>
    <row r="233" s="2" customFormat="1">
      <c r="A233" s="40"/>
      <c r="B233" s="41"/>
      <c r="C233" s="42"/>
      <c r="D233" s="224" t="s">
        <v>147</v>
      </c>
      <c r="E233" s="42"/>
      <c r="F233" s="225" t="s">
        <v>301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147</v>
      </c>
      <c r="AU233" s="19" t="s">
        <v>82</v>
      </c>
    </row>
    <row r="234" s="13" customFormat="1">
      <c r="A234" s="13"/>
      <c r="B234" s="226"/>
      <c r="C234" s="227"/>
      <c r="D234" s="219" t="s">
        <v>149</v>
      </c>
      <c r="E234" s="228" t="s">
        <v>19</v>
      </c>
      <c r="F234" s="229" t="s">
        <v>150</v>
      </c>
      <c r="G234" s="227"/>
      <c r="H234" s="228" t="s">
        <v>19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149</v>
      </c>
      <c r="AU234" s="235" t="s">
        <v>82</v>
      </c>
      <c r="AV234" s="13" t="s">
        <v>80</v>
      </c>
      <c r="AW234" s="13" t="s">
        <v>33</v>
      </c>
      <c r="AX234" s="13" t="s">
        <v>72</v>
      </c>
      <c r="AY234" s="235" t="s">
        <v>135</v>
      </c>
    </row>
    <row r="235" s="14" customFormat="1">
      <c r="A235" s="14"/>
      <c r="B235" s="236"/>
      <c r="C235" s="237"/>
      <c r="D235" s="219" t="s">
        <v>149</v>
      </c>
      <c r="E235" s="238" t="s">
        <v>19</v>
      </c>
      <c r="F235" s="239" t="s">
        <v>302</v>
      </c>
      <c r="G235" s="237"/>
      <c r="H235" s="240">
        <v>2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149</v>
      </c>
      <c r="AU235" s="246" t="s">
        <v>82</v>
      </c>
      <c r="AV235" s="14" t="s">
        <v>82</v>
      </c>
      <c r="AW235" s="14" t="s">
        <v>33</v>
      </c>
      <c r="AX235" s="14" t="s">
        <v>80</v>
      </c>
      <c r="AY235" s="246" t="s">
        <v>135</v>
      </c>
    </row>
    <row r="236" s="2" customFormat="1" ht="24.15" customHeight="1">
      <c r="A236" s="40"/>
      <c r="B236" s="41"/>
      <c r="C236" s="206" t="s">
        <v>7</v>
      </c>
      <c r="D236" s="206" t="s">
        <v>138</v>
      </c>
      <c r="E236" s="207" t="s">
        <v>303</v>
      </c>
      <c r="F236" s="208" t="s">
        <v>304</v>
      </c>
      <c r="G236" s="209" t="s">
        <v>179</v>
      </c>
      <c r="H236" s="210">
        <v>3.3100000000000001</v>
      </c>
      <c r="I236" s="211"/>
      <c r="J236" s="212">
        <f>ROUND(I236*H236,2)</f>
        <v>0</v>
      </c>
      <c r="K236" s="208" t="s">
        <v>142</v>
      </c>
      <c r="L236" s="46"/>
      <c r="M236" s="213" t="s">
        <v>19</v>
      </c>
      <c r="N236" s="214" t="s">
        <v>43</v>
      </c>
      <c r="O236" s="86"/>
      <c r="P236" s="215">
        <f>O236*H236</f>
        <v>0</v>
      </c>
      <c r="Q236" s="215">
        <v>0.0010499999999999999</v>
      </c>
      <c r="R236" s="215">
        <f>Q236*H236</f>
        <v>0.0034754999999999999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143</v>
      </c>
      <c r="AT236" s="217" t="s">
        <v>138</v>
      </c>
      <c r="AU236" s="217" t="s">
        <v>82</v>
      </c>
      <c r="AY236" s="19" t="s">
        <v>135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80</v>
      </c>
      <c r="BK236" s="218">
        <f>ROUND(I236*H236,2)</f>
        <v>0</v>
      </c>
      <c r="BL236" s="19" t="s">
        <v>143</v>
      </c>
      <c r="BM236" s="217" t="s">
        <v>305</v>
      </c>
    </row>
    <row r="237" s="2" customFormat="1">
      <c r="A237" s="40"/>
      <c r="B237" s="41"/>
      <c r="C237" s="42"/>
      <c r="D237" s="219" t="s">
        <v>145</v>
      </c>
      <c r="E237" s="42"/>
      <c r="F237" s="220" t="s">
        <v>306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145</v>
      </c>
      <c r="AU237" s="19" t="s">
        <v>82</v>
      </c>
    </row>
    <row r="238" s="2" customFormat="1">
      <c r="A238" s="40"/>
      <c r="B238" s="41"/>
      <c r="C238" s="42"/>
      <c r="D238" s="224" t="s">
        <v>147</v>
      </c>
      <c r="E238" s="42"/>
      <c r="F238" s="225" t="s">
        <v>307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147</v>
      </c>
      <c r="AU238" s="19" t="s">
        <v>82</v>
      </c>
    </row>
    <row r="239" s="13" customFormat="1">
      <c r="A239" s="13"/>
      <c r="B239" s="226"/>
      <c r="C239" s="227"/>
      <c r="D239" s="219" t="s">
        <v>149</v>
      </c>
      <c r="E239" s="228" t="s">
        <v>19</v>
      </c>
      <c r="F239" s="229" t="s">
        <v>150</v>
      </c>
      <c r="G239" s="227"/>
      <c r="H239" s="228" t="s">
        <v>19</v>
      </c>
      <c r="I239" s="230"/>
      <c r="J239" s="227"/>
      <c r="K239" s="227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149</v>
      </c>
      <c r="AU239" s="235" t="s">
        <v>82</v>
      </c>
      <c r="AV239" s="13" t="s">
        <v>80</v>
      </c>
      <c r="AW239" s="13" t="s">
        <v>33</v>
      </c>
      <c r="AX239" s="13" t="s">
        <v>72</v>
      </c>
      <c r="AY239" s="235" t="s">
        <v>135</v>
      </c>
    </row>
    <row r="240" s="13" customFormat="1">
      <c r="A240" s="13"/>
      <c r="B240" s="226"/>
      <c r="C240" s="227"/>
      <c r="D240" s="219" t="s">
        <v>149</v>
      </c>
      <c r="E240" s="228" t="s">
        <v>19</v>
      </c>
      <c r="F240" s="229" t="s">
        <v>308</v>
      </c>
      <c r="G240" s="227"/>
      <c r="H240" s="228" t="s">
        <v>19</v>
      </c>
      <c r="I240" s="230"/>
      <c r="J240" s="227"/>
      <c r="K240" s="227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149</v>
      </c>
      <c r="AU240" s="235" t="s">
        <v>82</v>
      </c>
      <c r="AV240" s="13" t="s">
        <v>80</v>
      </c>
      <c r="AW240" s="13" t="s">
        <v>33</v>
      </c>
      <c r="AX240" s="13" t="s">
        <v>72</v>
      </c>
      <c r="AY240" s="235" t="s">
        <v>135</v>
      </c>
    </row>
    <row r="241" s="14" customFormat="1">
      <c r="A241" s="14"/>
      <c r="B241" s="236"/>
      <c r="C241" s="237"/>
      <c r="D241" s="219" t="s">
        <v>149</v>
      </c>
      <c r="E241" s="238" t="s">
        <v>19</v>
      </c>
      <c r="F241" s="239" t="s">
        <v>256</v>
      </c>
      <c r="G241" s="237"/>
      <c r="H241" s="240">
        <v>3.3100000000000001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149</v>
      </c>
      <c r="AU241" s="246" t="s">
        <v>82</v>
      </c>
      <c r="AV241" s="14" t="s">
        <v>82</v>
      </c>
      <c r="AW241" s="14" t="s">
        <v>33</v>
      </c>
      <c r="AX241" s="14" t="s">
        <v>80</v>
      </c>
      <c r="AY241" s="246" t="s">
        <v>135</v>
      </c>
    </row>
    <row r="242" s="12" customFormat="1" ht="22.8" customHeight="1">
      <c r="A242" s="12"/>
      <c r="B242" s="190"/>
      <c r="C242" s="191"/>
      <c r="D242" s="192" t="s">
        <v>71</v>
      </c>
      <c r="E242" s="204" t="s">
        <v>309</v>
      </c>
      <c r="F242" s="204" t="s">
        <v>310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SUM(P243:P305)</f>
        <v>0</v>
      </c>
      <c r="Q242" s="198"/>
      <c r="R242" s="199">
        <f>SUM(R243:R305)</f>
        <v>0.035279999999999999</v>
      </c>
      <c r="S242" s="198"/>
      <c r="T242" s="200">
        <f>SUM(T243:T305)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80</v>
      </c>
      <c r="AT242" s="202" t="s">
        <v>71</v>
      </c>
      <c r="AU242" s="202" t="s">
        <v>80</v>
      </c>
      <c r="AY242" s="201" t="s">
        <v>135</v>
      </c>
      <c r="BK242" s="203">
        <f>SUM(BK243:BK305)</f>
        <v>0</v>
      </c>
    </row>
    <row r="243" s="2" customFormat="1" ht="33" customHeight="1">
      <c r="A243" s="40"/>
      <c r="B243" s="41"/>
      <c r="C243" s="206" t="s">
        <v>311</v>
      </c>
      <c r="D243" s="206" t="s">
        <v>138</v>
      </c>
      <c r="E243" s="207" t="s">
        <v>312</v>
      </c>
      <c r="F243" s="208" t="s">
        <v>313</v>
      </c>
      <c r="G243" s="209" t="s">
        <v>141</v>
      </c>
      <c r="H243" s="210">
        <v>70.313000000000002</v>
      </c>
      <c r="I243" s="211"/>
      <c r="J243" s="212">
        <f>ROUND(I243*H243,2)</f>
        <v>0</v>
      </c>
      <c r="K243" s="208" t="s">
        <v>142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143</v>
      </c>
      <c r="AT243" s="217" t="s">
        <v>138</v>
      </c>
      <c r="AU243" s="217" t="s">
        <v>82</v>
      </c>
      <c r="AY243" s="19" t="s">
        <v>135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143</v>
      </c>
      <c r="BM243" s="217" t="s">
        <v>314</v>
      </c>
    </row>
    <row r="244" s="2" customFormat="1">
      <c r="A244" s="40"/>
      <c r="B244" s="41"/>
      <c r="C244" s="42"/>
      <c r="D244" s="219" t="s">
        <v>145</v>
      </c>
      <c r="E244" s="42"/>
      <c r="F244" s="220" t="s">
        <v>315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145</v>
      </c>
      <c r="AU244" s="19" t="s">
        <v>82</v>
      </c>
    </row>
    <row r="245" s="2" customFormat="1">
      <c r="A245" s="40"/>
      <c r="B245" s="41"/>
      <c r="C245" s="42"/>
      <c r="D245" s="224" t="s">
        <v>147</v>
      </c>
      <c r="E245" s="42"/>
      <c r="F245" s="225" t="s">
        <v>316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147</v>
      </c>
      <c r="AU245" s="19" t="s">
        <v>82</v>
      </c>
    </row>
    <row r="246" s="13" customFormat="1">
      <c r="A246" s="13"/>
      <c r="B246" s="226"/>
      <c r="C246" s="227"/>
      <c r="D246" s="219" t="s">
        <v>149</v>
      </c>
      <c r="E246" s="228" t="s">
        <v>19</v>
      </c>
      <c r="F246" s="229" t="s">
        <v>150</v>
      </c>
      <c r="G246" s="227"/>
      <c r="H246" s="228" t="s">
        <v>19</v>
      </c>
      <c r="I246" s="230"/>
      <c r="J246" s="227"/>
      <c r="K246" s="227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149</v>
      </c>
      <c r="AU246" s="235" t="s">
        <v>82</v>
      </c>
      <c r="AV246" s="13" t="s">
        <v>80</v>
      </c>
      <c r="AW246" s="13" t="s">
        <v>33</v>
      </c>
      <c r="AX246" s="13" t="s">
        <v>72</v>
      </c>
      <c r="AY246" s="235" t="s">
        <v>135</v>
      </c>
    </row>
    <row r="247" s="13" customFormat="1">
      <c r="A247" s="13"/>
      <c r="B247" s="226"/>
      <c r="C247" s="227"/>
      <c r="D247" s="219" t="s">
        <v>149</v>
      </c>
      <c r="E247" s="228" t="s">
        <v>19</v>
      </c>
      <c r="F247" s="229" t="s">
        <v>317</v>
      </c>
      <c r="G247" s="227"/>
      <c r="H247" s="228" t="s">
        <v>19</v>
      </c>
      <c r="I247" s="230"/>
      <c r="J247" s="227"/>
      <c r="K247" s="227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149</v>
      </c>
      <c r="AU247" s="235" t="s">
        <v>82</v>
      </c>
      <c r="AV247" s="13" t="s">
        <v>80</v>
      </c>
      <c r="AW247" s="13" t="s">
        <v>33</v>
      </c>
      <c r="AX247" s="13" t="s">
        <v>72</v>
      </c>
      <c r="AY247" s="235" t="s">
        <v>135</v>
      </c>
    </row>
    <row r="248" s="14" customFormat="1">
      <c r="A248" s="14"/>
      <c r="B248" s="236"/>
      <c r="C248" s="237"/>
      <c r="D248" s="219" t="s">
        <v>149</v>
      </c>
      <c r="E248" s="238" t="s">
        <v>19</v>
      </c>
      <c r="F248" s="239" t="s">
        <v>318</v>
      </c>
      <c r="G248" s="237"/>
      <c r="H248" s="240">
        <v>70.313000000000002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149</v>
      </c>
      <c r="AU248" s="246" t="s">
        <v>82</v>
      </c>
      <c r="AV248" s="14" t="s">
        <v>82</v>
      </c>
      <c r="AW248" s="14" t="s">
        <v>33</v>
      </c>
      <c r="AX248" s="14" t="s">
        <v>80</v>
      </c>
      <c r="AY248" s="246" t="s">
        <v>135</v>
      </c>
    </row>
    <row r="249" s="2" customFormat="1" ht="37.8" customHeight="1">
      <c r="A249" s="40"/>
      <c r="B249" s="41"/>
      <c r="C249" s="206" t="s">
        <v>319</v>
      </c>
      <c r="D249" s="206" t="s">
        <v>138</v>
      </c>
      <c r="E249" s="207" t="s">
        <v>320</v>
      </c>
      <c r="F249" s="208" t="s">
        <v>321</v>
      </c>
      <c r="G249" s="209" t="s">
        <v>141</v>
      </c>
      <c r="H249" s="210">
        <v>6328.1700000000001</v>
      </c>
      <c r="I249" s="211"/>
      <c r="J249" s="212">
        <f>ROUND(I249*H249,2)</f>
        <v>0</v>
      </c>
      <c r="K249" s="208" t="s">
        <v>142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143</v>
      </c>
      <c r="AT249" s="217" t="s">
        <v>138</v>
      </c>
      <c r="AU249" s="217" t="s">
        <v>82</v>
      </c>
      <c r="AY249" s="19" t="s">
        <v>135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143</v>
      </c>
      <c r="BM249" s="217" t="s">
        <v>322</v>
      </c>
    </row>
    <row r="250" s="2" customFormat="1">
      <c r="A250" s="40"/>
      <c r="B250" s="41"/>
      <c r="C250" s="42"/>
      <c r="D250" s="219" t="s">
        <v>145</v>
      </c>
      <c r="E250" s="42"/>
      <c r="F250" s="220" t="s">
        <v>323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145</v>
      </c>
      <c r="AU250" s="19" t="s">
        <v>82</v>
      </c>
    </row>
    <row r="251" s="2" customFormat="1">
      <c r="A251" s="40"/>
      <c r="B251" s="41"/>
      <c r="C251" s="42"/>
      <c r="D251" s="224" t="s">
        <v>147</v>
      </c>
      <c r="E251" s="42"/>
      <c r="F251" s="225" t="s">
        <v>324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147</v>
      </c>
      <c r="AU251" s="19" t="s">
        <v>82</v>
      </c>
    </row>
    <row r="252" s="13" customFormat="1">
      <c r="A252" s="13"/>
      <c r="B252" s="226"/>
      <c r="C252" s="227"/>
      <c r="D252" s="219" t="s">
        <v>149</v>
      </c>
      <c r="E252" s="228" t="s">
        <v>19</v>
      </c>
      <c r="F252" s="229" t="s">
        <v>150</v>
      </c>
      <c r="G252" s="227"/>
      <c r="H252" s="228" t="s">
        <v>19</v>
      </c>
      <c r="I252" s="230"/>
      <c r="J252" s="227"/>
      <c r="K252" s="227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149</v>
      </c>
      <c r="AU252" s="235" t="s">
        <v>82</v>
      </c>
      <c r="AV252" s="13" t="s">
        <v>80</v>
      </c>
      <c r="AW252" s="13" t="s">
        <v>33</v>
      </c>
      <c r="AX252" s="13" t="s">
        <v>72</v>
      </c>
      <c r="AY252" s="235" t="s">
        <v>135</v>
      </c>
    </row>
    <row r="253" s="13" customFormat="1">
      <c r="A253" s="13"/>
      <c r="B253" s="226"/>
      <c r="C253" s="227"/>
      <c r="D253" s="219" t="s">
        <v>149</v>
      </c>
      <c r="E253" s="228" t="s">
        <v>19</v>
      </c>
      <c r="F253" s="229" t="s">
        <v>317</v>
      </c>
      <c r="G253" s="227"/>
      <c r="H253" s="228" t="s">
        <v>19</v>
      </c>
      <c r="I253" s="230"/>
      <c r="J253" s="227"/>
      <c r="K253" s="227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149</v>
      </c>
      <c r="AU253" s="235" t="s">
        <v>82</v>
      </c>
      <c r="AV253" s="13" t="s">
        <v>80</v>
      </c>
      <c r="AW253" s="13" t="s">
        <v>33</v>
      </c>
      <c r="AX253" s="13" t="s">
        <v>72</v>
      </c>
      <c r="AY253" s="235" t="s">
        <v>135</v>
      </c>
    </row>
    <row r="254" s="14" customFormat="1">
      <c r="A254" s="14"/>
      <c r="B254" s="236"/>
      <c r="C254" s="237"/>
      <c r="D254" s="219" t="s">
        <v>149</v>
      </c>
      <c r="E254" s="238" t="s">
        <v>19</v>
      </c>
      <c r="F254" s="239" t="s">
        <v>318</v>
      </c>
      <c r="G254" s="237"/>
      <c r="H254" s="240">
        <v>70.313000000000002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149</v>
      </c>
      <c r="AU254" s="246" t="s">
        <v>82</v>
      </c>
      <c r="AV254" s="14" t="s">
        <v>82</v>
      </c>
      <c r="AW254" s="14" t="s">
        <v>33</v>
      </c>
      <c r="AX254" s="14" t="s">
        <v>72</v>
      </c>
      <c r="AY254" s="246" t="s">
        <v>135</v>
      </c>
    </row>
    <row r="255" s="14" customFormat="1">
      <c r="A255" s="14"/>
      <c r="B255" s="236"/>
      <c r="C255" s="237"/>
      <c r="D255" s="219" t="s">
        <v>149</v>
      </c>
      <c r="E255" s="238" t="s">
        <v>19</v>
      </c>
      <c r="F255" s="239" t="s">
        <v>325</v>
      </c>
      <c r="G255" s="237"/>
      <c r="H255" s="240">
        <v>6328.1700000000001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149</v>
      </c>
      <c r="AU255" s="246" t="s">
        <v>82</v>
      </c>
      <c r="AV255" s="14" t="s">
        <v>82</v>
      </c>
      <c r="AW255" s="14" t="s">
        <v>33</v>
      </c>
      <c r="AX255" s="14" t="s">
        <v>80</v>
      </c>
      <c r="AY255" s="246" t="s">
        <v>135</v>
      </c>
    </row>
    <row r="256" s="2" customFormat="1" ht="33" customHeight="1">
      <c r="A256" s="40"/>
      <c r="B256" s="41"/>
      <c r="C256" s="206" t="s">
        <v>326</v>
      </c>
      <c r="D256" s="206" t="s">
        <v>138</v>
      </c>
      <c r="E256" s="207" t="s">
        <v>327</v>
      </c>
      <c r="F256" s="208" t="s">
        <v>328</v>
      </c>
      <c r="G256" s="209" t="s">
        <v>141</v>
      </c>
      <c r="H256" s="210">
        <v>70.313000000000002</v>
      </c>
      <c r="I256" s="211"/>
      <c r="J256" s="212">
        <f>ROUND(I256*H256,2)</f>
        <v>0</v>
      </c>
      <c r="K256" s="208" t="s">
        <v>142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143</v>
      </c>
      <c r="AT256" s="217" t="s">
        <v>138</v>
      </c>
      <c r="AU256" s="217" t="s">
        <v>82</v>
      </c>
      <c r="AY256" s="19" t="s">
        <v>135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143</v>
      </c>
      <c r="BM256" s="217" t="s">
        <v>329</v>
      </c>
    </row>
    <row r="257" s="2" customFormat="1">
      <c r="A257" s="40"/>
      <c r="B257" s="41"/>
      <c r="C257" s="42"/>
      <c r="D257" s="219" t="s">
        <v>145</v>
      </c>
      <c r="E257" s="42"/>
      <c r="F257" s="220" t="s">
        <v>330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145</v>
      </c>
      <c r="AU257" s="19" t="s">
        <v>82</v>
      </c>
    </row>
    <row r="258" s="2" customFormat="1">
      <c r="A258" s="40"/>
      <c r="B258" s="41"/>
      <c r="C258" s="42"/>
      <c r="D258" s="224" t="s">
        <v>147</v>
      </c>
      <c r="E258" s="42"/>
      <c r="F258" s="225" t="s">
        <v>331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147</v>
      </c>
      <c r="AU258" s="19" t="s">
        <v>82</v>
      </c>
    </row>
    <row r="259" s="13" customFormat="1">
      <c r="A259" s="13"/>
      <c r="B259" s="226"/>
      <c r="C259" s="227"/>
      <c r="D259" s="219" t="s">
        <v>149</v>
      </c>
      <c r="E259" s="228" t="s">
        <v>19</v>
      </c>
      <c r="F259" s="229" t="s">
        <v>150</v>
      </c>
      <c r="G259" s="227"/>
      <c r="H259" s="228" t="s">
        <v>19</v>
      </c>
      <c r="I259" s="230"/>
      <c r="J259" s="227"/>
      <c r="K259" s="227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149</v>
      </c>
      <c r="AU259" s="235" t="s">
        <v>82</v>
      </c>
      <c r="AV259" s="13" t="s">
        <v>80</v>
      </c>
      <c r="AW259" s="13" t="s">
        <v>33</v>
      </c>
      <c r="AX259" s="13" t="s">
        <v>72</v>
      </c>
      <c r="AY259" s="235" t="s">
        <v>135</v>
      </c>
    </row>
    <row r="260" s="13" customFormat="1">
      <c r="A260" s="13"/>
      <c r="B260" s="226"/>
      <c r="C260" s="227"/>
      <c r="D260" s="219" t="s">
        <v>149</v>
      </c>
      <c r="E260" s="228" t="s">
        <v>19</v>
      </c>
      <c r="F260" s="229" t="s">
        <v>317</v>
      </c>
      <c r="G260" s="227"/>
      <c r="H260" s="228" t="s">
        <v>19</v>
      </c>
      <c r="I260" s="230"/>
      <c r="J260" s="227"/>
      <c r="K260" s="227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149</v>
      </c>
      <c r="AU260" s="235" t="s">
        <v>82</v>
      </c>
      <c r="AV260" s="13" t="s">
        <v>80</v>
      </c>
      <c r="AW260" s="13" t="s">
        <v>33</v>
      </c>
      <c r="AX260" s="13" t="s">
        <v>72</v>
      </c>
      <c r="AY260" s="235" t="s">
        <v>135</v>
      </c>
    </row>
    <row r="261" s="14" customFormat="1">
      <c r="A261" s="14"/>
      <c r="B261" s="236"/>
      <c r="C261" s="237"/>
      <c r="D261" s="219" t="s">
        <v>149</v>
      </c>
      <c r="E261" s="238" t="s">
        <v>19</v>
      </c>
      <c r="F261" s="239" t="s">
        <v>318</v>
      </c>
      <c r="G261" s="237"/>
      <c r="H261" s="240">
        <v>70.313000000000002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149</v>
      </c>
      <c r="AU261" s="246" t="s">
        <v>82</v>
      </c>
      <c r="AV261" s="14" t="s">
        <v>82</v>
      </c>
      <c r="AW261" s="14" t="s">
        <v>33</v>
      </c>
      <c r="AX261" s="14" t="s">
        <v>80</v>
      </c>
      <c r="AY261" s="246" t="s">
        <v>135</v>
      </c>
    </row>
    <row r="262" s="2" customFormat="1" ht="37.8" customHeight="1">
      <c r="A262" s="40"/>
      <c r="B262" s="41"/>
      <c r="C262" s="206" t="s">
        <v>332</v>
      </c>
      <c r="D262" s="206" t="s">
        <v>138</v>
      </c>
      <c r="E262" s="207" t="s">
        <v>333</v>
      </c>
      <c r="F262" s="208" t="s">
        <v>334</v>
      </c>
      <c r="G262" s="209" t="s">
        <v>179</v>
      </c>
      <c r="H262" s="210">
        <v>168</v>
      </c>
      <c r="I262" s="211"/>
      <c r="J262" s="212">
        <f>ROUND(I262*H262,2)</f>
        <v>0</v>
      </c>
      <c r="K262" s="208" t="s">
        <v>142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0.00021000000000000001</v>
      </c>
      <c r="R262" s="215">
        <f>Q262*H262</f>
        <v>0.035279999999999999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143</v>
      </c>
      <c r="AT262" s="217" t="s">
        <v>138</v>
      </c>
      <c r="AU262" s="217" t="s">
        <v>82</v>
      </c>
      <c r="AY262" s="19" t="s">
        <v>135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143</v>
      </c>
      <c r="BM262" s="217" t="s">
        <v>335</v>
      </c>
    </row>
    <row r="263" s="2" customFormat="1">
      <c r="A263" s="40"/>
      <c r="B263" s="41"/>
      <c r="C263" s="42"/>
      <c r="D263" s="219" t="s">
        <v>145</v>
      </c>
      <c r="E263" s="42"/>
      <c r="F263" s="220" t="s">
        <v>336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145</v>
      </c>
      <c r="AU263" s="19" t="s">
        <v>82</v>
      </c>
    </row>
    <row r="264" s="2" customFormat="1">
      <c r="A264" s="40"/>
      <c r="B264" s="41"/>
      <c r="C264" s="42"/>
      <c r="D264" s="224" t="s">
        <v>147</v>
      </c>
      <c r="E264" s="42"/>
      <c r="F264" s="225" t="s">
        <v>337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147</v>
      </c>
      <c r="AU264" s="19" t="s">
        <v>82</v>
      </c>
    </row>
    <row r="265" s="13" customFormat="1">
      <c r="A265" s="13"/>
      <c r="B265" s="226"/>
      <c r="C265" s="227"/>
      <c r="D265" s="219" t="s">
        <v>149</v>
      </c>
      <c r="E265" s="228" t="s">
        <v>19</v>
      </c>
      <c r="F265" s="229" t="s">
        <v>150</v>
      </c>
      <c r="G265" s="227"/>
      <c r="H265" s="228" t="s">
        <v>19</v>
      </c>
      <c r="I265" s="230"/>
      <c r="J265" s="227"/>
      <c r="K265" s="227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149</v>
      </c>
      <c r="AU265" s="235" t="s">
        <v>82</v>
      </c>
      <c r="AV265" s="13" t="s">
        <v>80</v>
      </c>
      <c r="AW265" s="13" t="s">
        <v>33</v>
      </c>
      <c r="AX265" s="13" t="s">
        <v>72</v>
      </c>
      <c r="AY265" s="235" t="s">
        <v>135</v>
      </c>
    </row>
    <row r="266" s="14" customFormat="1">
      <c r="A266" s="14"/>
      <c r="B266" s="236"/>
      <c r="C266" s="237"/>
      <c r="D266" s="219" t="s">
        <v>149</v>
      </c>
      <c r="E266" s="238" t="s">
        <v>19</v>
      </c>
      <c r="F266" s="239" t="s">
        <v>338</v>
      </c>
      <c r="G266" s="237"/>
      <c r="H266" s="240">
        <v>168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149</v>
      </c>
      <c r="AU266" s="246" t="s">
        <v>82</v>
      </c>
      <c r="AV266" s="14" t="s">
        <v>82</v>
      </c>
      <c r="AW266" s="14" t="s">
        <v>33</v>
      </c>
      <c r="AX266" s="14" t="s">
        <v>80</v>
      </c>
      <c r="AY266" s="246" t="s">
        <v>135</v>
      </c>
    </row>
    <row r="267" s="2" customFormat="1" ht="37.8" customHeight="1">
      <c r="A267" s="40"/>
      <c r="B267" s="41"/>
      <c r="C267" s="206" t="s">
        <v>339</v>
      </c>
      <c r="D267" s="206" t="s">
        <v>138</v>
      </c>
      <c r="E267" s="207" t="s">
        <v>340</v>
      </c>
      <c r="F267" s="208" t="s">
        <v>341</v>
      </c>
      <c r="G267" s="209" t="s">
        <v>179</v>
      </c>
      <c r="H267" s="210">
        <v>13.5</v>
      </c>
      <c r="I267" s="211"/>
      <c r="J267" s="212">
        <f>ROUND(I267*H267,2)</f>
        <v>0</v>
      </c>
      <c r="K267" s="208" t="s">
        <v>142</v>
      </c>
      <c r="L267" s="46"/>
      <c r="M267" s="213" t="s">
        <v>19</v>
      </c>
      <c r="N267" s="214" t="s">
        <v>43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143</v>
      </c>
      <c r="AT267" s="217" t="s">
        <v>138</v>
      </c>
      <c r="AU267" s="217" t="s">
        <v>82</v>
      </c>
      <c r="AY267" s="19" t="s">
        <v>135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80</v>
      </c>
      <c r="BK267" s="218">
        <f>ROUND(I267*H267,2)</f>
        <v>0</v>
      </c>
      <c r="BL267" s="19" t="s">
        <v>143</v>
      </c>
      <c r="BM267" s="217" t="s">
        <v>342</v>
      </c>
    </row>
    <row r="268" s="2" customFormat="1">
      <c r="A268" s="40"/>
      <c r="B268" s="41"/>
      <c r="C268" s="42"/>
      <c r="D268" s="219" t="s">
        <v>145</v>
      </c>
      <c r="E268" s="42"/>
      <c r="F268" s="220" t="s">
        <v>343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145</v>
      </c>
      <c r="AU268" s="19" t="s">
        <v>82</v>
      </c>
    </row>
    <row r="269" s="2" customFormat="1">
      <c r="A269" s="40"/>
      <c r="B269" s="41"/>
      <c r="C269" s="42"/>
      <c r="D269" s="224" t="s">
        <v>147</v>
      </c>
      <c r="E269" s="42"/>
      <c r="F269" s="225" t="s">
        <v>344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147</v>
      </c>
      <c r="AU269" s="19" t="s">
        <v>82</v>
      </c>
    </row>
    <row r="270" s="13" customFormat="1">
      <c r="A270" s="13"/>
      <c r="B270" s="226"/>
      <c r="C270" s="227"/>
      <c r="D270" s="219" t="s">
        <v>149</v>
      </c>
      <c r="E270" s="228" t="s">
        <v>19</v>
      </c>
      <c r="F270" s="229" t="s">
        <v>345</v>
      </c>
      <c r="G270" s="227"/>
      <c r="H270" s="228" t="s">
        <v>19</v>
      </c>
      <c r="I270" s="230"/>
      <c r="J270" s="227"/>
      <c r="K270" s="227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149</v>
      </c>
      <c r="AU270" s="235" t="s">
        <v>82</v>
      </c>
      <c r="AV270" s="13" t="s">
        <v>80</v>
      </c>
      <c r="AW270" s="13" t="s">
        <v>33</v>
      </c>
      <c r="AX270" s="13" t="s">
        <v>72</v>
      </c>
      <c r="AY270" s="235" t="s">
        <v>135</v>
      </c>
    </row>
    <row r="271" s="14" customFormat="1">
      <c r="A271" s="14"/>
      <c r="B271" s="236"/>
      <c r="C271" s="237"/>
      <c r="D271" s="219" t="s">
        <v>149</v>
      </c>
      <c r="E271" s="238" t="s">
        <v>19</v>
      </c>
      <c r="F271" s="239" t="s">
        <v>346</v>
      </c>
      <c r="G271" s="237"/>
      <c r="H271" s="240">
        <v>13.5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149</v>
      </c>
      <c r="AU271" s="246" t="s">
        <v>82</v>
      </c>
      <c r="AV271" s="14" t="s">
        <v>82</v>
      </c>
      <c r="AW271" s="14" t="s">
        <v>33</v>
      </c>
      <c r="AX271" s="14" t="s">
        <v>80</v>
      </c>
      <c r="AY271" s="246" t="s">
        <v>135</v>
      </c>
    </row>
    <row r="272" s="2" customFormat="1" ht="37.8" customHeight="1">
      <c r="A272" s="40"/>
      <c r="B272" s="41"/>
      <c r="C272" s="206" t="s">
        <v>347</v>
      </c>
      <c r="D272" s="206" t="s">
        <v>138</v>
      </c>
      <c r="E272" s="207" t="s">
        <v>348</v>
      </c>
      <c r="F272" s="208" t="s">
        <v>349</v>
      </c>
      <c r="G272" s="209" t="s">
        <v>179</v>
      </c>
      <c r="H272" s="210">
        <v>810</v>
      </c>
      <c r="I272" s="211"/>
      <c r="J272" s="212">
        <f>ROUND(I272*H272,2)</f>
        <v>0</v>
      </c>
      <c r="K272" s="208" t="s">
        <v>142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143</v>
      </c>
      <c r="AT272" s="217" t="s">
        <v>138</v>
      </c>
      <c r="AU272" s="217" t="s">
        <v>82</v>
      </c>
      <c r="AY272" s="19" t="s">
        <v>135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143</v>
      </c>
      <c r="BM272" s="217" t="s">
        <v>350</v>
      </c>
    </row>
    <row r="273" s="2" customFormat="1">
      <c r="A273" s="40"/>
      <c r="B273" s="41"/>
      <c r="C273" s="42"/>
      <c r="D273" s="219" t="s">
        <v>145</v>
      </c>
      <c r="E273" s="42"/>
      <c r="F273" s="220" t="s">
        <v>351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145</v>
      </c>
      <c r="AU273" s="19" t="s">
        <v>82</v>
      </c>
    </row>
    <row r="274" s="2" customFormat="1">
      <c r="A274" s="40"/>
      <c r="B274" s="41"/>
      <c r="C274" s="42"/>
      <c r="D274" s="224" t="s">
        <v>147</v>
      </c>
      <c r="E274" s="42"/>
      <c r="F274" s="225" t="s">
        <v>352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147</v>
      </c>
      <c r="AU274" s="19" t="s">
        <v>82</v>
      </c>
    </row>
    <row r="275" s="13" customFormat="1">
      <c r="A275" s="13"/>
      <c r="B275" s="226"/>
      <c r="C275" s="227"/>
      <c r="D275" s="219" t="s">
        <v>149</v>
      </c>
      <c r="E275" s="228" t="s">
        <v>19</v>
      </c>
      <c r="F275" s="229" t="s">
        <v>345</v>
      </c>
      <c r="G275" s="227"/>
      <c r="H275" s="228" t="s">
        <v>19</v>
      </c>
      <c r="I275" s="230"/>
      <c r="J275" s="227"/>
      <c r="K275" s="227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149</v>
      </c>
      <c r="AU275" s="235" t="s">
        <v>82</v>
      </c>
      <c r="AV275" s="13" t="s">
        <v>80</v>
      </c>
      <c r="AW275" s="13" t="s">
        <v>33</v>
      </c>
      <c r="AX275" s="13" t="s">
        <v>72</v>
      </c>
      <c r="AY275" s="235" t="s">
        <v>135</v>
      </c>
    </row>
    <row r="276" s="14" customFormat="1">
      <c r="A276" s="14"/>
      <c r="B276" s="236"/>
      <c r="C276" s="237"/>
      <c r="D276" s="219" t="s">
        <v>149</v>
      </c>
      <c r="E276" s="238" t="s">
        <v>19</v>
      </c>
      <c r="F276" s="239" t="s">
        <v>353</v>
      </c>
      <c r="G276" s="237"/>
      <c r="H276" s="240">
        <v>810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149</v>
      </c>
      <c r="AU276" s="246" t="s">
        <v>82</v>
      </c>
      <c r="AV276" s="14" t="s">
        <v>82</v>
      </c>
      <c r="AW276" s="14" t="s">
        <v>33</v>
      </c>
      <c r="AX276" s="14" t="s">
        <v>80</v>
      </c>
      <c r="AY276" s="246" t="s">
        <v>135</v>
      </c>
    </row>
    <row r="277" s="2" customFormat="1" ht="37.8" customHeight="1">
      <c r="A277" s="40"/>
      <c r="B277" s="41"/>
      <c r="C277" s="206" t="s">
        <v>354</v>
      </c>
      <c r="D277" s="206" t="s">
        <v>138</v>
      </c>
      <c r="E277" s="207" t="s">
        <v>355</v>
      </c>
      <c r="F277" s="208" t="s">
        <v>356</v>
      </c>
      <c r="G277" s="209" t="s">
        <v>179</v>
      </c>
      <c r="H277" s="210">
        <v>13.5</v>
      </c>
      <c r="I277" s="211"/>
      <c r="J277" s="212">
        <f>ROUND(I277*H277,2)</f>
        <v>0</v>
      </c>
      <c r="K277" s="208" t="s">
        <v>142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143</v>
      </c>
      <c r="AT277" s="217" t="s">
        <v>138</v>
      </c>
      <c r="AU277" s="217" t="s">
        <v>82</v>
      </c>
      <c r="AY277" s="19" t="s">
        <v>135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143</v>
      </c>
      <c r="BM277" s="217" t="s">
        <v>357</v>
      </c>
    </row>
    <row r="278" s="2" customFormat="1">
      <c r="A278" s="40"/>
      <c r="B278" s="41"/>
      <c r="C278" s="42"/>
      <c r="D278" s="219" t="s">
        <v>145</v>
      </c>
      <c r="E278" s="42"/>
      <c r="F278" s="220" t="s">
        <v>358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145</v>
      </c>
      <c r="AU278" s="19" t="s">
        <v>82</v>
      </c>
    </row>
    <row r="279" s="2" customFormat="1">
      <c r="A279" s="40"/>
      <c r="B279" s="41"/>
      <c r="C279" s="42"/>
      <c r="D279" s="224" t="s">
        <v>147</v>
      </c>
      <c r="E279" s="42"/>
      <c r="F279" s="225" t="s">
        <v>359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147</v>
      </c>
      <c r="AU279" s="19" t="s">
        <v>82</v>
      </c>
    </row>
    <row r="280" s="13" customFormat="1">
      <c r="A280" s="13"/>
      <c r="B280" s="226"/>
      <c r="C280" s="227"/>
      <c r="D280" s="219" t="s">
        <v>149</v>
      </c>
      <c r="E280" s="228" t="s">
        <v>19</v>
      </c>
      <c r="F280" s="229" t="s">
        <v>345</v>
      </c>
      <c r="G280" s="227"/>
      <c r="H280" s="228" t="s">
        <v>19</v>
      </c>
      <c r="I280" s="230"/>
      <c r="J280" s="227"/>
      <c r="K280" s="227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149</v>
      </c>
      <c r="AU280" s="235" t="s">
        <v>82</v>
      </c>
      <c r="AV280" s="13" t="s">
        <v>80</v>
      </c>
      <c r="AW280" s="13" t="s">
        <v>33</v>
      </c>
      <c r="AX280" s="13" t="s">
        <v>72</v>
      </c>
      <c r="AY280" s="235" t="s">
        <v>135</v>
      </c>
    </row>
    <row r="281" s="14" customFormat="1">
      <c r="A281" s="14"/>
      <c r="B281" s="236"/>
      <c r="C281" s="237"/>
      <c r="D281" s="219" t="s">
        <v>149</v>
      </c>
      <c r="E281" s="238" t="s">
        <v>19</v>
      </c>
      <c r="F281" s="239" t="s">
        <v>346</v>
      </c>
      <c r="G281" s="237"/>
      <c r="H281" s="240">
        <v>13.5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149</v>
      </c>
      <c r="AU281" s="246" t="s">
        <v>82</v>
      </c>
      <c r="AV281" s="14" t="s">
        <v>82</v>
      </c>
      <c r="AW281" s="14" t="s">
        <v>33</v>
      </c>
      <c r="AX281" s="14" t="s">
        <v>80</v>
      </c>
      <c r="AY281" s="246" t="s">
        <v>135</v>
      </c>
    </row>
    <row r="282" s="2" customFormat="1" ht="16.5" customHeight="1">
      <c r="A282" s="40"/>
      <c r="B282" s="41"/>
      <c r="C282" s="206" t="s">
        <v>360</v>
      </c>
      <c r="D282" s="206" t="s">
        <v>138</v>
      </c>
      <c r="E282" s="207" t="s">
        <v>361</v>
      </c>
      <c r="F282" s="208" t="s">
        <v>362</v>
      </c>
      <c r="G282" s="209" t="s">
        <v>179</v>
      </c>
      <c r="H282" s="210">
        <v>13.5</v>
      </c>
      <c r="I282" s="211"/>
      <c r="J282" s="212">
        <f>ROUND(I282*H282,2)</f>
        <v>0</v>
      </c>
      <c r="K282" s="208" t="s">
        <v>142</v>
      </c>
      <c r="L282" s="46"/>
      <c r="M282" s="213" t="s">
        <v>19</v>
      </c>
      <c r="N282" s="214" t="s">
        <v>43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143</v>
      </c>
      <c r="AT282" s="217" t="s">
        <v>138</v>
      </c>
      <c r="AU282" s="217" t="s">
        <v>82</v>
      </c>
      <c r="AY282" s="19" t="s">
        <v>135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143</v>
      </c>
      <c r="BM282" s="217" t="s">
        <v>363</v>
      </c>
    </row>
    <row r="283" s="2" customFormat="1">
      <c r="A283" s="40"/>
      <c r="B283" s="41"/>
      <c r="C283" s="42"/>
      <c r="D283" s="219" t="s">
        <v>145</v>
      </c>
      <c r="E283" s="42"/>
      <c r="F283" s="220" t="s">
        <v>364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145</v>
      </c>
      <c r="AU283" s="19" t="s">
        <v>82</v>
      </c>
    </row>
    <row r="284" s="2" customFormat="1">
      <c r="A284" s="40"/>
      <c r="B284" s="41"/>
      <c r="C284" s="42"/>
      <c r="D284" s="224" t="s">
        <v>147</v>
      </c>
      <c r="E284" s="42"/>
      <c r="F284" s="225" t="s">
        <v>365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147</v>
      </c>
      <c r="AU284" s="19" t="s">
        <v>82</v>
      </c>
    </row>
    <row r="285" s="13" customFormat="1">
      <c r="A285" s="13"/>
      <c r="B285" s="226"/>
      <c r="C285" s="227"/>
      <c r="D285" s="219" t="s">
        <v>149</v>
      </c>
      <c r="E285" s="228" t="s">
        <v>19</v>
      </c>
      <c r="F285" s="229" t="s">
        <v>345</v>
      </c>
      <c r="G285" s="227"/>
      <c r="H285" s="228" t="s">
        <v>19</v>
      </c>
      <c r="I285" s="230"/>
      <c r="J285" s="227"/>
      <c r="K285" s="227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149</v>
      </c>
      <c r="AU285" s="235" t="s">
        <v>82</v>
      </c>
      <c r="AV285" s="13" t="s">
        <v>80</v>
      </c>
      <c r="AW285" s="13" t="s">
        <v>33</v>
      </c>
      <c r="AX285" s="13" t="s">
        <v>72</v>
      </c>
      <c r="AY285" s="235" t="s">
        <v>135</v>
      </c>
    </row>
    <row r="286" s="14" customFormat="1">
      <c r="A286" s="14"/>
      <c r="B286" s="236"/>
      <c r="C286" s="237"/>
      <c r="D286" s="219" t="s">
        <v>149</v>
      </c>
      <c r="E286" s="238" t="s">
        <v>19</v>
      </c>
      <c r="F286" s="239" t="s">
        <v>346</v>
      </c>
      <c r="G286" s="237"/>
      <c r="H286" s="240">
        <v>13.5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149</v>
      </c>
      <c r="AU286" s="246" t="s">
        <v>82</v>
      </c>
      <c r="AV286" s="14" t="s">
        <v>82</v>
      </c>
      <c r="AW286" s="14" t="s">
        <v>33</v>
      </c>
      <c r="AX286" s="14" t="s">
        <v>80</v>
      </c>
      <c r="AY286" s="246" t="s">
        <v>135</v>
      </c>
    </row>
    <row r="287" s="2" customFormat="1" ht="16.5" customHeight="1">
      <c r="A287" s="40"/>
      <c r="B287" s="41"/>
      <c r="C287" s="206" t="s">
        <v>366</v>
      </c>
      <c r="D287" s="206" t="s">
        <v>138</v>
      </c>
      <c r="E287" s="207" t="s">
        <v>367</v>
      </c>
      <c r="F287" s="208" t="s">
        <v>368</v>
      </c>
      <c r="G287" s="209" t="s">
        <v>179</v>
      </c>
      <c r="H287" s="210">
        <v>810</v>
      </c>
      <c r="I287" s="211"/>
      <c r="J287" s="212">
        <f>ROUND(I287*H287,2)</f>
        <v>0</v>
      </c>
      <c r="K287" s="208" t="s">
        <v>142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143</v>
      </c>
      <c r="AT287" s="217" t="s">
        <v>138</v>
      </c>
      <c r="AU287" s="217" t="s">
        <v>82</v>
      </c>
      <c r="AY287" s="19" t="s">
        <v>135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143</v>
      </c>
      <c r="BM287" s="217" t="s">
        <v>369</v>
      </c>
    </row>
    <row r="288" s="2" customFormat="1">
      <c r="A288" s="40"/>
      <c r="B288" s="41"/>
      <c r="C288" s="42"/>
      <c r="D288" s="219" t="s">
        <v>145</v>
      </c>
      <c r="E288" s="42"/>
      <c r="F288" s="220" t="s">
        <v>370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145</v>
      </c>
      <c r="AU288" s="19" t="s">
        <v>82</v>
      </c>
    </row>
    <row r="289" s="2" customFormat="1">
      <c r="A289" s="40"/>
      <c r="B289" s="41"/>
      <c r="C289" s="42"/>
      <c r="D289" s="224" t="s">
        <v>147</v>
      </c>
      <c r="E289" s="42"/>
      <c r="F289" s="225" t="s">
        <v>371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147</v>
      </c>
      <c r="AU289" s="19" t="s">
        <v>82</v>
      </c>
    </row>
    <row r="290" s="13" customFormat="1">
      <c r="A290" s="13"/>
      <c r="B290" s="226"/>
      <c r="C290" s="227"/>
      <c r="D290" s="219" t="s">
        <v>149</v>
      </c>
      <c r="E290" s="228" t="s">
        <v>19</v>
      </c>
      <c r="F290" s="229" t="s">
        <v>345</v>
      </c>
      <c r="G290" s="227"/>
      <c r="H290" s="228" t="s">
        <v>19</v>
      </c>
      <c r="I290" s="230"/>
      <c r="J290" s="227"/>
      <c r="K290" s="227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149</v>
      </c>
      <c r="AU290" s="235" t="s">
        <v>82</v>
      </c>
      <c r="AV290" s="13" t="s">
        <v>80</v>
      </c>
      <c r="AW290" s="13" t="s">
        <v>33</v>
      </c>
      <c r="AX290" s="13" t="s">
        <v>72</v>
      </c>
      <c r="AY290" s="235" t="s">
        <v>135</v>
      </c>
    </row>
    <row r="291" s="14" customFormat="1">
      <c r="A291" s="14"/>
      <c r="B291" s="236"/>
      <c r="C291" s="237"/>
      <c r="D291" s="219" t="s">
        <v>149</v>
      </c>
      <c r="E291" s="238" t="s">
        <v>19</v>
      </c>
      <c r="F291" s="239" t="s">
        <v>353</v>
      </c>
      <c r="G291" s="237"/>
      <c r="H291" s="240">
        <v>810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149</v>
      </c>
      <c r="AU291" s="246" t="s">
        <v>82</v>
      </c>
      <c r="AV291" s="14" t="s">
        <v>82</v>
      </c>
      <c r="AW291" s="14" t="s">
        <v>33</v>
      </c>
      <c r="AX291" s="14" t="s">
        <v>80</v>
      </c>
      <c r="AY291" s="246" t="s">
        <v>135</v>
      </c>
    </row>
    <row r="292" s="2" customFormat="1" ht="21.75" customHeight="1">
      <c r="A292" s="40"/>
      <c r="B292" s="41"/>
      <c r="C292" s="206" t="s">
        <v>372</v>
      </c>
      <c r="D292" s="206" t="s">
        <v>138</v>
      </c>
      <c r="E292" s="207" t="s">
        <v>373</v>
      </c>
      <c r="F292" s="208" t="s">
        <v>374</v>
      </c>
      <c r="G292" s="209" t="s">
        <v>179</v>
      </c>
      <c r="H292" s="210">
        <v>13.5</v>
      </c>
      <c r="I292" s="211"/>
      <c r="J292" s="212">
        <f>ROUND(I292*H292,2)</f>
        <v>0</v>
      </c>
      <c r="K292" s="208" t="s">
        <v>142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143</v>
      </c>
      <c r="AT292" s="217" t="s">
        <v>138</v>
      </c>
      <c r="AU292" s="217" t="s">
        <v>82</v>
      </c>
      <c r="AY292" s="19" t="s">
        <v>135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143</v>
      </c>
      <c r="BM292" s="217" t="s">
        <v>375</v>
      </c>
    </row>
    <row r="293" s="2" customFormat="1">
      <c r="A293" s="40"/>
      <c r="B293" s="41"/>
      <c r="C293" s="42"/>
      <c r="D293" s="219" t="s">
        <v>145</v>
      </c>
      <c r="E293" s="42"/>
      <c r="F293" s="220" t="s">
        <v>376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145</v>
      </c>
      <c r="AU293" s="19" t="s">
        <v>82</v>
      </c>
    </row>
    <row r="294" s="2" customFormat="1">
      <c r="A294" s="40"/>
      <c r="B294" s="41"/>
      <c r="C294" s="42"/>
      <c r="D294" s="224" t="s">
        <v>147</v>
      </c>
      <c r="E294" s="42"/>
      <c r="F294" s="225" t="s">
        <v>377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147</v>
      </c>
      <c r="AU294" s="19" t="s">
        <v>82</v>
      </c>
    </row>
    <row r="295" s="13" customFormat="1">
      <c r="A295" s="13"/>
      <c r="B295" s="226"/>
      <c r="C295" s="227"/>
      <c r="D295" s="219" t="s">
        <v>149</v>
      </c>
      <c r="E295" s="228" t="s">
        <v>19</v>
      </c>
      <c r="F295" s="229" t="s">
        <v>345</v>
      </c>
      <c r="G295" s="227"/>
      <c r="H295" s="228" t="s">
        <v>19</v>
      </c>
      <c r="I295" s="230"/>
      <c r="J295" s="227"/>
      <c r="K295" s="227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149</v>
      </c>
      <c r="AU295" s="235" t="s">
        <v>82</v>
      </c>
      <c r="AV295" s="13" t="s">
        <v>80</v>
      </c>
      <c r="AW295" s="13" t="s">
        <v>33</v>
      </c>
      <c r="AX295" s="13" t="s">
        <v>72</v>
      </c>
      <c r="AY295" s="235" t="s">
        <v>135</v>
      </c>
    </row>
    <row r="296" s="14" customFormat="1">
      <c r="A296" s="14"/>
      <c r="B296" s="236"/>
      <c r="C296" s="237"/>
      <c r="D296" s="219" t="s">
        <v>149</v>
      </c>
      <c r="E296" s="238" t="s">
        <v>19</v>
      </c>
      <c r="F296" s="239" t="s">
        <v>346</v>
      </c>
      <c r="G296" s="237"/>
      <c r="H296" s="240">
        <v>13.5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6" t="s">
        <v>149</v>
      </c>
      <c r="AU296" s="246" t="s">
        <v>82</v>
      </c>
      <c r="AV296" s="14" t="s">
        <v>82</v>
      </c>
      <c r="AW296" s="14" t="s">
        <v>33</v>
      </c>
      <c r="AX296" s="14" t="s">
        <v>80</v>
      </c>
      <c r="AY296" s="246" t="s">
        <v>135</v>
      </c>
    </row>
    <row r="297" s="2" customFormat="1" ht="24.15" customHeight="1">
      <c r="A297" s="40"/>
      <c r="B297" s="41"/>
      <c r="C297" s="206" t="s">
        <v>378</v>
      </c>
      <c r="D297" s="206" t="s">
        <v>138</v>
      </c>
      <c r="E297" s="207" t="s">
        <v>379</v>
      </c>
      <c r="F297" s="208" t="s">
        <v>380</v>
      </c>
      <c r="G297" s="209" t="s">
        <v>179</v>
      </c>
      <c r="H297" s="210">
        <v>13.5</v>
      </c>
      <c r="I297" s="211"/>
      <c r="J297" s="212">
        <f>ROUND(I297*H297,2)</f>
        <v>0</v>
      </c>
      <c r="K297" s="208" t="s">
        <v>142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143</v>
      </c>
      <c r="AT297" s="217" t="s">
        <v>138</v>
      </c>
      <c r="AU297" s="217" t="s">
        <v>82</v>
      </c>
      <c r="AY297" s="19" t="s">
        <v>135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143</v>
      </c>
      <c r="BM297" s="217" t="s">
        <v>381</v>
      </c>
    </row>
    <row r="298" s="2" customFormat="1">
      <c r="A298" s="40"/>
      <c r="B298" s="41"/>
      <c r="C298" s="42"/>
      <c r="D298" s="219" t="s">
        <v>145</v>
      </c>
      <c r="E298" s="42"/>
      <c r="F298" s="220" t="s">
        <v>382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145</v>
      </c>
      <c r="AU298" s="19" t="s">
        <v>82</v>
      </c>
    </row>
    <row r="299" s="2" customFormat="1">
      <c r="A299" s="40"/>
      <c r="B299" s="41"/>
      <c r="C299" s="42"/>
      <c r="D299" s="224" t="s">
        <v>147</v>
      </c>
      <c r="E299" s="42"/>
      <c r="F299" s="225" t="s">
        <v>383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147</v>
      </c>
      <c r="AU299" s="19" t="s">
        <v>82</v>
      </c>
    </row>
    <row r="300" s="13" customFormat="1">
      <c r="A300" s="13"/>
      <c r="B300" s="226"/>
      <c r="C300" s="227"/>
      <c r="D300" s="219" t="s">
        <v>149</v>
      </c>
      <c r="E300" s="228" t="s">
        <v>19</v>
      </c>
      <c r="F300" s="229" t="s">
        <v>345</v>
      </c>
      <c r="G300" s="227"/>
      <c r="H300" s="228" t="s">
        <v>19</v>
      </c>
      <c r="I300" s="230"/>
      <c r="J300" s="227"/>
      <c r="K300" s="227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149</v>
      </c>
      <c r="AU300" s="235" t="s">
        <v>82</v>
      </c>
      <c r="AV300" s="13" t="s">
        <v>80</v>
      </c>
      <c r="AW300" s="13" t="s">
        <v>33</v>
      </c>
      <c r="AX300" s="13" t="s">
        <v>72</v>
      </c>
      <c r="AY300" s="235" t="s">
        <v>135</v>
      </c>
    </row>
    <row r="301" s="14" customFormat="1">
      <c r="A301" s="14"/>
      <c r="B301" s="236"/>
      <c r="C301" s="237"/>
      <c r="D301" s="219" t="s">
        <v>149</v>
      </c>
      <c r="E301" s="238" t="s">
        <v>19</v>
      </c>
      <c r="F301" s="239" t="s">
        <v>346</v>
      </c>
      <c r="G301" s="237"/>
      <c r="H301" s="240">
        <v>13.5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149</v>
      </c>
      <c r="AU301" s="246" t="s">
        <v>82</v>
      </c>
      <c r="AV301" s="14" t="s">
        <v>82</v>
      </c>
      <c r="AW301" s="14" t="s">
        <v>33</v>
      </c>
      <c r="AX301" s="14" t="s">
        <v>80</v>
      </c>
      <c r="AY301" s="246" t="s">
        <v>135</v>
      </c>
    </row>
    <row r="302" s="2" customFormat="1" ht="24.15" customHeight="1">
      <c r="A302" s="40"/>
      <c r="B302" s="41"/>
      <c r="C302" s="206" t="s">
        <v>384</v>
      </c>
      <c r="D302" s="206" t="s">
        <v>138</v>
      </c>
      <c r="E302" s="207" t="s">
        <v>385</v>
      </c>
      <c r="F302" s="208" t="s">
        <v>386</v>
      </c>
      <c r="G302" s="209" t="s">
        <v>141</v>
      </c>
      <c r="H302" s="210">
        <v>70.313000000000002</v>
      </c>
      <c r="I302" s="211"/>
      <c r="J302" s="212">
        <f>ROUND(I302*H302,2)</f>
        <v>0</v>
      </c>
      <c r="K302" s="208" t="s">
        <v>142</v>
      </c>
      <c r="L302" s="46"/>
      <c r="M302" s="213" t="s">
        <v>19</v>
      </c>
      <c r="N302" s="214" t="s">
        <v>43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143</v>
      </c>
      <c r="AT302" s="217" t="s">
        <v>138</v>
      </c>
      <c r="AU302" s="217" t="s">
        <v>82</v>
      </c>
      <c r="AY302" s="19" t="s">
        <v>135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143</v>
      </c>
      <c r="BM302" s="217" t="s">
        <v>387</v>
      </c>
    </row>
    <row r="303" s="2" customFormat="1">
      <c r="A303" s="40"/>
      <c r="B303" s="41"/>
      <c r="C303" s="42"/>
      <c r="D303" s="219" t="s">
        <v>145</v>
      </c>
      <c r="E303" s="42"/>
      <c r="F303" s="220" t="s">
        <v>388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145</v>
      </c>
      <c r="AU303" s="19" t="s">
        <v>82</v>
      </c>
    </row>
    <row r="304" s="2" customFormat="1">
      <c r="A304" s="40"/>
      <c r="B304" s="41"/>
      <c r="C304" s="42"/>
      <c r="D304" s="224" t="s">
        <v>147</v>
      </c>
      <c r="E304" s="42"/>
      <c r="F304" s="225" t="s">
        <v>389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147</v>
      </c>
      <c r="AU304" s="19" t="s">
        <v>82</v>
      </c>
    </row>
    <row r="305" s="14" customFormat="1">
      <c r="A305" s="14"/>
      <c r="B305" s="236"/>
      <c r="C305" s="237"/>
      <c r="D305" s="219" t="s">
        <v>149</v>
      </c>
      <c r="E305" s="238" t="s">
        <v>19</v>
      </c>
      <c r="F305" s="239" t="s">
        <v>318</v>
      </c>
      <c r="G305" s="237"/>
      <c r="H305" s="240">
        <v>70.313000000000002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149</v>
      </c>
      <c r="AU305" s="246" t="s">
        <v>82</v>
      </c>
      <c r="AV305" s="14" t="s">
        <v>82</v>
      </c>
      <c r="AW305" s="14" t="s">
        <v>33</v>
      </c>
      <c r="AX305" s="14" t="s">
        <v>80</v>
      </c>
      <c r="AY305" s="246" t="s">
        <v>135</v>
      </c>
    </row>
    <row r="306" s="12" customFormat="1" ht="22.8" customHeight="1">
      <c r="A306" s="12"/>
      <c r="B306" s="190"/>
      <c r="C306" s="191"/>
      <c r="D306" s="192" t="s">
        <v>71</v>
      </c>
      <c r="E306" s="204" t="s">
        <v>390</v>
      </c>
      <c r="F306" s="204" t="s">
        <v>391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SUM(P307:P316)</f>
        <v>0</v>
      </c>
      <c r="Q306" s="198"/>
      <c r="R306" s="199">
        <f>SUM(R307:R316)</f>
        <v>0.0066800000000000002</v>
      </c>
      <c r="S306" s="198"/>
      <c r="T306" s="200">
        <f>SUM(T307:T316)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80</v>
      </c>
      <c r="AT306" s="202" t="s">
        <v>71</v>
      </c>
      <c r="AU306" s="202" t="s">
        <v>80</v>
      </c>
      <c r="AY306" s="201" t="s">
        <v>135</v>
      </c>
      <c r="BK306" s="203">
        <f>SUM(BK307:BK316)</f>
        <v>0</v>
      </c>
    </row>
    <row r="307" s="2" customFormat="1" ht="24.15" customHeight="1">
      <c r="A307" s="40"/>
      <c r="B307" s="41"/>
      <c r="C307" s="206" t="s">
        <v>392</v>
      </c>
      <c r="D307" s="206" t="s">
        <v>138</v>
      </c>
      <c r="E307" s="207" t="s">
        <v>393</v>
      </c>
      <c r="F307" s="208" t="s">
        <v>394</v>
      </c>
      <c r="G307" s="209" t="s">
        <v>179</v>
      </c>
      <c r="H307" s="210">
        <v>42</v>
      </c>
      <c r="I307" s="211"/>
      <c r="J307" s="212">
        <f>ROUND(I307*H307,2)</f>
        <v>0</v>
      </c>
      <c r="K307" s="208" t="s">
        <v>142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4.0000000000000003E-05</v>
      </c>
      <c r="R307" s="215">
        <f>Q307*H307</f>
        <v>0.0016800000000000001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143</v>
      </c>
      <c r="AT307" s="217" t="s">
        <v>138</v>
      </c>
      <c r="AU307" s="217" t="s">
        <v>82</v>
      </c>
      <c r="AY307" s="19" t="s">
        <v>135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143</v>
      </c>
      <c r="BM307" s="217" t="s">
        <v>395</v>
      </c>
    </row>
    <row r="308" s="2" customFormat="1">
      <c r="A308" s="40"/>
      <c r="B308" s="41"/>
      <c r="C308" s="42"/>
      <c r="D308" s="219" t="s">
        <v>145</v>
      </c>
      <c r="E308" s="42"/>
      <c r="F308" s="220" t="s">
        <v>396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145</v>
      </c>
      <c r="AU308" s="19" t="s">
        <v>82</v>
      </c>
    </row>
    <row r="309" s="2" customFormat="1">
      <c r="A309" s="40"/>
      <c r="B309" s="41"/>
      <c r="C309" s="42"/>
      <c r="D309" s="224" t="s">
        <v>147</v>
      </c>
      <c r="E309" s="42"/>
      <c r="F309" s="225" t="s">
        <v>397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147</v>
      </c>
      <c r="AU309" s="19" t="s">
        <v>82</v>
      </c>
    </row>
    <row r="310" s="13" customFormat="1">
      <c r="A310" s="13"/>
      <c r="B310" s="226"/>
      <c r="C310" s="227"/>
      <c r="D310" s="219" t="s">
        <v>149</v>
      </c>
      <c r="E310" s="228" t="s">
        <v>19</v>
      </c>
      <c r="F310" s="229" t="s">
        <v>150</v>
      </c>
      <c r="G310" s="227"/>
      <c r="H310" s="228" t="s">
        <v>19</v>
      </c>
      <c r="I310" s="230"/>
      <c r="J310" s="227"/>
      <c r="K310" s="227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149</v>
      </c>
      <c r="AU310" s="235" t="s">
        <v>82</v>
      </c>
      <c r="AV310" s="13" t="s">
        <v>80</v>
      </c>
      <c r="AW310" s="13" t="s">
        <v>33</v>
      </c>
      <c r="AX310" s="13" t="s">
        <v>72</v>
      </c>
      <c r="AY310" s="235" t="s">
        <v>135</v>
      </c>
    </row>
    <row r="311" s="14" customFormat="1">
      <c r="A311" s="14"/>
      <c r="B311" s="236"/>
      <c r="C311" s="237"/>
      <c r="D311" s="219" t="s">
        <v>149</v>
      </c>
      <c r="E311" s="238" t="s">
        <v>19</v>
      </c>
      <c r="F311" s="239" t="s">
        <v>398</v>
      </c>
      <c r="G311" s="237"/>
      <c r="H311" s="240">
        <v>42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149</v>
      </c>
      <c r="AU311" s="246" t="s">
        <v>82</v>
      </c>
      <c r="AV311" s="14" t="s">
        <v>82</v>
      </c>
      <c r="AW311" s="14" t="s">
        <v>33</v>
      </c>
      <c r="AX311" s="14" t="s">
        <v>80</v>
      </c>
      <c r="AY311" s="246" t="s">
        <v>135</v>
      </c>
    </row>
    <row r="312" s="2" customFormat="1" ht="24.15" customHeight="1">
      <c r="A312" s="40"/>
      <c r="B312" s="41"/>
      <c r="C312" s="206" t="s">
        <v>399</v>
      </c>
      <c r="D312" s="206" t="s">
        <v>138</v>
      </c>
      <c r="E312" s="207" t="s">
        <v>400</v>
      </c>
      <c r="F312" s="208" t="s">
        <v>401</v>
      </c>
      <c r="G312" s="209" t="s">
        <v>179</v>
      </c>
      <c r="H312" s="210">
        <v>125</v>
      </c>
      <c r="I312" s="211"/>
      <c r="J312" s="212">
        <f>ROUND(I312*H312,2)</f>
        <v>0</v>
      </c>
      <c r="K312" s="208" t="s">
        <v>142</v>
      </c>
      <c r="L312" s="46"/>
      <c r="M312" s="213" t="s">
        <v>19</v>
      </c>
      <c r="N312" s="214" t="s">
        <v>43</v>
      </c>
      <c r="O312" s="86"/>
      <c r="P312" s="215">
        <f>O312*H312</f>
        <v>0</v>
      </c>
      <c r="Q312" s="215">
        <v>4.0000000000000003E-05</v>
      </c>
      <c r="R312" s="215">
        <f>Q312*H312</f>
        <v>0.0050000000000000001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143</v>
      </c>
      <c r="AT312" s="217" t="s">
        <v>138</v>
      </c>
      <c r="AU312" s="217" t="s">
        <v>82</v>
      </c>
      <c r="AY312" s="19" t="s">
        <v>135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80</v>
      </c>
      <c r="BK312" s="218">
        <f>ROUND(I312*H312,2)</f>
        <v>0</v>
      </c>
      <c r="BL312" s="19" t="s">
        <v>143</v>
      </c>
      <c r="BM312" s="217" t="s">
        <v>402</v>
      </c>
    </row>
    <row r="313" s="2" customFormat="1">
      <c r="A313" s="40"/>
      <c r="B313" s="41"/>
      <c r="C313" s="42"/>
      <c r="D313" s="219" t="s">
        <v>145</v>
      </c>
      <c r="E313" s="42"/>
      <c r="F313" s="220" t="s">
        <v>403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145</v>
      </c>
      <c r="AU313" s="19" t="s">
        <v>82</v>
      </c>
    </row>
    <row r="314" s="2" customFormat="1">
      <c r="A314" s="40"/>
      <c r="B314" s="41"/>
      <c r="C314" s="42"/>
      <c r="D314" s="224" t="s">
        <v>147</v>
      </c>
      <c r="E314" s="42"/>
      <c r="F314" s="225" t="s">
        <v>404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147</v>
      </c>
      <c r="AU314" s="19" t="s">
        <v>82</v>
      </c>
    </row>
    <row r="315" s="13" customFormat="1">
      <c r="A315" s="13"/>
      <c r="B315" s="226"/>
      <c r="C315" s="227"/>
      <c r="D315" s="219" t="s">
        <v>149</v>
      </c>
      <c r="E315" s="228" t="s">
        <v>19</v>
      </c>
      <c r="F315" s="229" t="s">
        <v>150</v>
      </c>
      <c r="G315" s="227"/>
      <c r="H315" s="228" t="s">
        <v>19</v>
      </c>
      <c r="I315" s="230"/>
      <c r="J315" s="227"/>
      <c r="K315" s="227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149</v>
      </c>
      <c r="AU315" s="235" t="s">
        <v>82</v>
      </c>
      <c r="AV315" s="13" t="s">
        <v>80</v>
      </c>
      <c r="AW315" s="13" t="s">
        <v>33</v>
      </c>
      <c r="AX315" s="13" t="s">
        <v>72</v>
      </c>
      <c r="AY315" s="235" t="s">
        <v>135</v>
      </c>
    </row>
    <row r="316" s="14" customFormat="1">
      <c r="A316" s="14"/>
      <c r="B316" s="236"/>
      <c r="C316" s="237"/>
      <c r="D316" s="219" t="s">
        <v>149</v>
      </c>
      <c r="E316" s="238" t="s">
        <v>19</v>
      </c>
      <c r="F316" s="239" t="s">
        <v>405</v>
      </c>
      <c r="G316" s="237"/>
      <c r="H316" s="240">
        <v>125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149</v>
      </c>
      <c r="AU316" s="246" t="s">
        <v>82</v>
      </c>
      <c r="AV316" s="14" t="s">
        <v>82</v>
      </c>
      <c r="AW316" s="14" t="s">
        <v>33</v>
      </c>
      <c r="AX316" s="14" t="s">
        <v>80</v>
      </c>
      <c r="AY316" s="246" t="s">
        <v>135</v>
      </c>
    </row>
    <row r="317" s="12" customFormat="1" ht="22.8" customHeight="1">
      <c r="A317" s="12"/>
      <c r="B317" s="190"/>
      <c r="C317" s="191"/>
      <c r="D317" s="192" t="s">
        <v>71</v>
      </c>
      <c r="E317" s="204" t="s">
        <v>406</v>
      </c>
      <c r="F317" s="204" t="s">
        <v>407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SUM(P318:P338)</f>
        <v>0</v>
      </c>
      <c r="Q317" s="198"/>
      <c r="R317" s="199">
        <f>SUM(R318:R338)</f>
        <v>0</v>
      </c>
      <c r="S317" s="198"/>
      <c r="T317" s="200">
        <f>SUM(T318:T338)</f>
        <v>0.368726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80</v>
      </c>
      <c r="AT317" s="202" t="s">
        <v>71</v>
      </c>
      <c r="AU317" s="202" t="s">
        <v>80</v>
      </c>
      <c r="AY317" s="201" t="s">
        <v>135</v>
      </c>
      <c r="BK317" s="203">
        <f>SUM(BK318:BK338)</f>
        <v>0</v>
      </c>
    </row>
    <row r="318" s="2" customFormat="1" ht="21.75" customHeight="1">
      <c r="A318" s="40"/>
      <c r="B318" s="41"/>
      <c r="C318" s="206" t="s">
        <v>408</v>
      </c>
      <c r="D318" s="206" t="s">
        <v>138</v>
      </c>
      <c r="E318" s="207" t="s">
        <v>409</v>
      </c>
      <c r="F318" s="208" t="s">
        <v>410</v>
      </c>
      <c r="G318" s="209" t="s">
        <v>179</v>
      </c>
      <c r="H318" s="210">
        <v>125</v>
      </c>
      <c r="I318" s="211"/>
      <c r="J318" s="212">
        <f>ROUND(I318*H318,2)</f>
        <v>0</v>
      </c>
      <c r="K318" s="208" t="s">
        <v>142</v>
      </c>
      <c r="L318" s="46"/>
      <c r="M318" s="213" t="s">
        <v>19</v>
      </c>
      <c r="N318" s="214" t="s">
        <v>43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143</v>
      </c>
      <c r="AT318" s="217" t="s">
        <v>138</v>
      </c>
      <c r="AU318" s="217" t="s">
        <v>82</v>
      </c>
      <c r="AY318" s="19" t="s">
        <v>135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143</v>
      </c>
      <c r="BM318" s="217" t="s">
        <v>411</v>
      </c>
    </row>
    <row r="319" s="2" customFormat="1">
      <c r="A319" s="40"/>
      <c r="B319" s="41"/>
      <c r="C319" s="42"/>
      <c r="D319" s="219" t="s">
        <v>145</v>
      </c>
      <c r="E319" s="42"/>
      <c r="F319" s="220" t="s">
        <v>410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145</v>
      </c>
      <c r="AU319" s="19" t="s">
        <v>82</v>
      </c>
    </row>
    <row r="320" s="2" customFormat="1">
      <c r="A320" s="40"/>
      <c r="B320" s="41"/>
      <c r="C320" s="42"/>
      <c r="D320" s="224" t="s">
        <v>147</v>
      </c>
      <c r="E320" s="42"/>
      <c r="F320" s="225" t="s">
        <v>412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147</v>
      </c>
      <c r="AU320" s="19" t="s">
        <v>82</v>
      </c>
    </row>
    <row r="321" s="13" customFormat="1">
      <c r="A321" s="13"/>
      <c r="B321" s="226"/>
      <c r="C321" s="227"/>
      <c r="D321" s="219" t="s">
        <v>149</v>
      </c>
      <c r="E321" s="228" t="s">
        <v>19</v>
      </c>
      <c r="F321" s="229" t="s">
        <v>166</v>
      </c>
      <c r="G321" s="227"/>
      <c r="H321" s="228" t="s">
        <v>19</v>
      </c>
      <c r="I321" s="230"/>
      <c r="J321" s="227"/>
      <c r="K321" s="227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149</v>
      </c>
      <c r="AU321" s="235" t="s">
        <v>82</v>
      </c>
      <c r="AV321" s="13" t="s">
        <v>80</v>
      </c>
      <c r="AW321" s="13" t="s">
        <v>33</v>
      </c>
      <c r="AX321" s="13" t="s">
        <v>72</v>
      </c>
      <c r="AY321" s="235" t="s">
        <v>135</v>
      </c>
    </row>
    <row r="322" s="14" customFormat="1">
      <c r="A322" s="14"/>
      <c r="B322" s="236"/>
      <c r="C322" s="237"/>
      <c r="D322" s="219" t="s">
        <v>149</v>
      </c>
      <c r="E322" s="238" t="s">
        <v>19</v>
      </c>
      <c r="F322" s="239" t="s">
        <v>413</v>
      </c>
      <c r="G322" s="237"/>
      <c r="H322" s="240">
        <v>125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6" t="s">
        <v>149</v>
      </c>
      <c r="AU322" s="246" t="s">
        <v>82</v>
      </c>
      <c r="AV322" s="14" t="s">
        <v>82</v>
      </c>
      <c r="AW322" s="14" t="s">
        <v>33</v>
      </c>
      <c r="AX322" s="14" t="s">
        <v>80</v>
      </c>
      <c r="AY322" s="246" t="s">
        <v>135</v>
      </c>
    </row>
    <row r="323" s="2" customFormat="1" ht="24.15" customHeight="1">
      <c r="A323" s="40"/>
      <c r="B323" s="41"/>
      <c r="C323" s="206" t="s">
        <v>414</v>
      </c>
      <c r="D323" s="206" t="s">
        <v>138</v>
      </c>
      <c r="E323" s="207" t="s">
        <v>415</v>
      </c>
      <c r="F323" s="208" t="s">
        <v>416</v>
      </c>
      <c r="G323" s="209" t="s">
        <v>179</v>
      </c>
      <c r="H323" s="210">
        <v>250</v>
      </c>
      <c r="I323" s="211"/>
      <c r="J323" s="212">
        <f>ROUND(I323*H323,2)</f>
        <v>0</v>
      </c>
      <c r="K323" s="208" t="s">
        <v>142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143</v>
      </c>
      <c r="AT323" s="217" t="s">
        <v>138</v>
      </c>
      <c r="AU323" s="217" t="s">
        <v>82</v>
      </c>
      <c r="AY323" s="19" t="s">
        <v>135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143</v>
      </c>
      <c r="BM323" s="217" t="s">
        <v>417</v>
      </c>
    </row>
    <row r="324" s="2" customFormat="1">
      <c r="A324" s="40"/>
      <c r="B324" s="41"/>
      <c r="C324" s="42"/>
      <c r="D324" s="219" t="s">
        <v>145</v>
      </c>
      <c r="E324" s="42"/>
      <c r="F324" s="220" t="s">
        <v>418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145</v>
      </c>
      <c r="AU324" s="19" t="s">
        <v>82</v>
      </c>
    </row>
    <row r="325" s="2" customFormat="1">
      <c r="A325" s="40"/>
      <c r="B325" s="41"/>
      <c r="C325" s="42"/>
      <c r="D325" s="224" t="s">
        <v>147</v>
      </c>
      <c r="E325" s="42"/>
      <c r="F325" s="225" t="s">
        <v>419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147</v>
      </c>
      <c r="AU325" s="19" t="s">
        <v>82</v>
      </c>
    </row>
    <row r="326" s="13" customFormat="1">
      <c r="A326" s="13"/>
      <c r="B326" s="226"/>
      <c r="C326" s="227"/>
      <c r="D326" s="219" t="s">
        <v>149</v>
      </c>
      <c r="E326" s="228" t="s">
        <v>19</v>
      </c>
      <c r="F326" s="229" t="s">
        <v>166</v>
      </c>
      <c r="G326" s="227"/>
      <c r="H326" s="228" t="s">
        <v>19</v>
      </c>
      <c r="I326" s="230"/>
      <c r="J326" s="227"/>
      <c r="K326" s="227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149</v>
      </c>
      <c r="AU326" s="235" t="s">
        <v>82</v>
      </c>
      <c r="AV326" s="13" t="s">
        <v>80</v>
      </c>
      <c r="AW326" s="13" t="s">
        <v>33</v>
      </c>
      <c r="AX326" s="13" t="s">
        <v>72</v>
      </c>
      <c r="AY326" s="235" t="s">
        <v>135</v>
      </c>
    </row>
    <row r="327" s="13" customFormat="1">
      <c r="A327" s="13"/>
      <c r="B327" s="226"/>
      <c r="C327" s="227"/>
      <c r="D327" s="219" t="s">
        <v>149</v>
      </c>
      <c r="E327" s="228" t="s">
        <v>19</v>
      </c>
      <c r="F327" s="229" t="s">
        <v>420</v>
      </c>
      <c r="G327" s="227"/>
      <c r="H327" s="228" t="s">
        <v>19</v>
      </c>
      <c r="I327" s="230"/>
      <c r="J327" s="227"/>
      <c r="K327" s="227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149</v>
      </c>
      <c r="AU327" s="235" t="s">
        <v>82</v>
      </c>
      <c r="AV327" s="13" t="s">
        <v>80</v>
      </c>
      <c r="AW327" s="13" t="s">
        <v>33</v>
      </c>
      <c r="AX327" s="13" t="s">
        <v>72</v>
      </c>
      <c r="AY327" s="235" t="s">
        <v>135</v>
      </c>
    </row>
    <row r="328" s="14" customFormat="1">
      <c r="A328" s="14"/>
      <c r="B328" s="236"/>
      <c r="C328" s="237"/>
      <c r="D328" s="219" t="s">
        <v>149</v>
      </c>
      <c r="E328" s="238" t="s">
        <v>19</v>
      </c>
      <c r="F328" s="239" t="s">
        <v>421</v>
      </c>
      <c r="G328" s="237"/>
      <c r="H328" s="240">
        <v>250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149</v>
      </c>
      <c r="AU328" s="246" t="s">
        <v>82</v>
      </c>
      <c r="AV328" s="14" t="s">
        <v>82</v>
      </c>
      <c r="AW328" s="14" t="s">
        <v>33</v>
      </c>
      <c r="AX328" s="14" t="s">
        <v>80</v>
      </c>
      <c r="AY328" s="246" t="s">
        <v>135</v>
      </c>
    </row>
    <row r="329" s="2" customFormat="1" ht="21.75" customHeight="1">
      <c r="A329" s="40"/>
      <c r="B329" s="41"/>
      <c r="C329" s="206" t="s">
        <v>422</v>
      </c>
      <c r="D329" s="206" t="s">
        <v>138</v>
      </c>
      <c r="E329" s="207" t="s">
        <v>423</v>
      </c>
      <c r="F329" s="208" t="s">
        <v>424</v>
      </c>
      <c r="G329" s="209" t="s">
        <v>179</v>
      </c>
      <c r="H329" s="210">
        <v>3.1520000000000001</v>
      </c>
      <c r="I329" s="211"/>
      <c r="J329" s="212">
        <f>ROUND(I329*H329,2)</f>
        <v>0</v>
      </c>
      <c r="K329" s="208" t="s">
        <v>142</v>
      </c>
      <c r="L329" s="46"/>
      <c r="M329" s="213" t="s">
        <v>19</v>
      </c>
      <c r="N329" s="214" t="s">
        <v>43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0.063</v>
      </c>
      <c r="T329" s="216">
        <f>S329*H329</f>
        <v>0.198576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143</v>
      </c>
      <c r="AT329" s="217" t="s">
        <v>138</v>
      </c>
      <c r="AU329" s="217" t="s">
        <v>82</v>
      </c>
      <c r="AY329" s="19" t="s">
        <v>135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143</v>
      </c>
      <c r="BM329" s="217" t="s">
        <v>425</v>
      </c>
    </row>
    <row r="330" s="2" customFormat="1">
      <c r="A330" s="40"/>
      <c r="B330" s="41"/>
      <c r="C330" s="42"/>
      <c r="D330" s="219" t="s">
        <v>145</v>
      </c>
      <c r="E330" s="42"/>
      <c r="F330" s="220" t="s">
        <v>426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145</v>
      </c>
      <c r="AU330" s="19" t="s">
        <v>82</v>
      </c>
    </row>
    <row r="331" s="2" customFormat="1">
      <c r="A331" s="40"/>
      <c r="B331" s="41"/>
      <c r="C331" s="42"/>
      <c r="D331" s="224" t="s">
        <v>147</v>
      </c>
      <c r="E331" s="42"/>
      <c r="F331" s="225" t="s">
        <v>427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147</v>
      </c>
      <c r="AU331" s="19" t="s">
        <v>82</v>
      </c>
    </row>
    <row r="332" s="13" customFormat="1">
      <c r="A332" s="13"/>
      <c r="B332" s="226"/>
      <c r="C332" s="227"/>
      <c r="D332" s="219" t="s">
        <v>149</v>
      </c>
      <c r="E332" s="228" t="s">
        <v>19</v>
      </c>
      <c r="F332" s="229" t="s">
        <v>166</v>
      </c>
      <c r="G332" s="227"/>
      <c r="H332" s="228" t="s">
        <v>19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149</v>
      </c>
      <c r="AU332" s="235" t="s">
        <v>82</v>
      </c>
      <c r="AV332" s="13" t="s">
        <v>80</v>
      </c>
      <c r="AW332" s="13" t="s">
        <v>33</v>
      </c>
      <c r="AX332" s="13" t="s">
        <v>72</v>
      </c>
      <c r="AY332" s="235" t="s">
        <v>135</v>
      </c>
    </row>
    <row r="333" s="14" customFormat="1">
      <c r="A333" s="14"/>
      <c r="B333" s="236"/>
      <c r="C333" s="237"/>
      <c r="D333" s="219" t="s">
        <v>149</v>
      </c>
      <c r="E333" s="238" t="s">
        <v>19</v>
      </c>
      <c r="F333" s="239" t="s">
        <v>428</v>
      </c>
      <c r="G333" s="237"/>
      <c r="H333" s="240">
        <v>3.1520000000000001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149</v>
      </c>
      <c r="AU333" s="246" t="s">
        <v>82</v>
      </c>
      <c r="AV333" s="14" t="s">
        <v>82</v>
      </c>
      <c r="AW333" s="14" t="s">
        <v>33</v>
      </c>
      <c r="AX333" s="14" t="s">
        <v>80</v>
      </c>
      <c r="AY333" s="246" t="s">
        <v>135</v>
      </c>
    </row>
    <row r="334" s="2" customFormat="1" ht="21.75" customHeight="1">
      <c r="A334" s="40"/>
      <c r="B334" s="41"/>
      <c r="C334" s="206" t="s">
        <v>429</v>
      </c>
      <c r="D334" s="206" t="s">
        <v>138</v>
      </c>
      <c r="E334" s="207" t="s">
        <v>430</v>
      </c>
      <c r="F334" s="208" t="s">
        <v>431</v>
      </c>
      <c r="G334" s="209" t="s">
        <v>179</v>
      </c>
      <c r="H334" s="210">
        <v>2.0499999999999998</v>
      </c>
      <c r="I334" s="211"/>
      <c r="J334" s="212">
        <f>ROUND(I334*H334,2)</f>
        <v>0</v>
      </c>
      <c r="K334" s="208" t="s">
        <v>142</v>
      </c>
      <c r="L334" s="46"/>
      <c r="M334" s="213" t="s">
        <v>19</v>
      </c>
      <c r="N334" s="214" t="s">
        <v>43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0.083000000000000004</v>
      </c>
      <c r="T334" s="216">
        <f>S334*H334</f>
        <v>0.17015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143</v>
      </c>
      <c r="AT334" s="217" t="s">
        <v>138</v>
      </c>
      <c r="AU334" s="217" t="s">
        <v>82</v>
      </c>
      <c r="AY334" s="19" t="s">
        <v>135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80</v>
      </c>
      <c r="BK334" s="218">
        <f>ROUND(I334*H334,2)</f>
        <v>0</v>
      </c>
      <c r="BL334" s="19" t="s">
        <v>143</v>
      </c>
      <c r="BM334" s="217" t="s">
        <v>432</v>
      </c>
    </row>
    <row r="335" s="2" customFormat="1">
      <c r="A335" s="40"/>
      <c r="B335" s="41"/>
      <c r="C335" s="42"/>
      <c r="D335" s="219" t="s">
        <v>145</v>
      </c>
      <c r="E335" s="42"/>
      <c r="F335" s="220" t="s">
        <v>433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145</v>
      </c>
      <c r="AU335" s="19" t="s">
        <v>82</v>
      </c>
    </row>
    <row r="336" s="2" customFormat="1">
      <c r="A336" s="40"/>
      <c r="B336" s="41"/>
      <c r="C336" s="42"/>
      <c r="D336" s="224" t="s">
        <v>147</v>
      </c>
      <c r="E336" s="42"/>
      <c r="F336" s="225" t="s">
        <v>434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147</v>
      </c>
      <c r="AU336" s="19" t="s">
        <v>82</v>
      </c>
    </row>
    <row r="337" s="13" customFormat="1">
      <c r="A337" s="13"/>
      <c r="B337" s="226"/>
      <c r="C337" s="227"/>
      <c r="D337" s="219" t="s">
        <v>149</v>
      </c>
      <c r="E337" s="228" t="s">
        <v>19</v>
      </c>
      <c r="F337" s="229" t="s">
        <v>166</v>
      </c>
      <c r="G337" s="227"/>
      <c r="H337" s="228" t="s">
        <v>19</v>
      </c>
      <c r="I337" s="230"/>
      <c r="J337" s="227"/>
      <c r="K337" s="227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149</v>
      </c>
      <c r="AU337" s="235" t="s">
        <v>82</v>
      </c>
      <c r="AV337" s="13" t="s">
        <v>80</v>
      </c>
      <c r="AW337" s="13" t="s">
        <v>33</v>
      </c>
      <c r="AX337" s="13" t="s">
        <v>72</v>
      </c>
      <c r="AY337" s="235" t="s">
        <v>135</v>
      </c>
    </row>
    <row r="338" s="14" customFormat="1">
      <c r="A338" s="14"/>
      <c r="B338" s="236"/>
      <c r="C338" s="237"/>
      <c r="D338" s="219" t="s">
        <v>149</v>
      </c>
      <c r="E338" s="238" t="s">
        <v>19</v>
      </c>
      <c r="F338" s="239" t="s">
        <v>435</v>
      </c>
      <c r="G338" s="237"/>
      <c r="H338" s="240">
        <v>2.0499999999999998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149</v>
      </c>
      <c r="AU338" s="246" t="s">
        <v>82</v>
      </c>
      <c r="AV338" s="14" t="s">
        <v>82</v>
      </c>
      <c r="AW338" s="14" t="s">
        <v>33</v>
      </c>
      <c r="AX338" s="14" t="s">
        <v>80</v>
      </c>
      <c r="AY338" s="246" t="s">
        <v>135</v>
      </c>
    </row>
    <row r="339" s="12" customFormat="1" ht="22.8" customHeight="1">
      <c r="A339" s="12"/>
      <c r="B339" s="190"/>
      <c r="C339" s="191"/>
      <c r="D339" s="192" t="s">
        <v>71</v>
      </c>
      <c r="E339" s="204" t="s">
        <v>436</v>
      </c>
      <c r="F339" s="204" t="s">
        <v>437</v>
      </c>
      <c r="G339" s="191"/>
      <c r="H339" s="191"/>
      <c r="I339" s="194"/>
      <c r="J339" s="205">
        <f>BK339</f>
        <v>0</v>
      </c>
      <c r="K339" s="191"/>
      <c r="L339" s="196"/>
      <c r="M339" s="197"/>
      <c r="N339" s="198"/>
      <c r="O339" s="198"/>
      <c r="P339" s="199">
        <f>SUM(P340:P352)</f>
        <v>0</v>
      </c>
      <c r="Q339" s="198"/>
      <c r="R339" s="199">
        <f>SUM(R340:R352)</f>
        <v>0.030300000000000001</v>
      </c>
      <c r="S339" s="198"/>
      <c r="T339" s="200">
        <f>SUM(T340:T352)</f>
        <v>0.76750000000000007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1" t="s">
        <v>80</v>
      </c>
      <c r="AT339" s="202" t="s">
        <v>71</v>
      </c>
      <c r="AU339" s="202" t="s">
        <v>80</v>
      </c>
      <c r="AY339" s="201" t="s">
        <v>135</v>
      </c>
      <c r="BK339" s="203">
        <f>SUM(BK340:BK352)</f>
        <v>0</v>
      </c>
    </row>
    <row r="340" s="2" customFormat="1" ht="37.8" customHeight="1">
      <c r="A340" s="40"/>
      <c r="B340" s="41"/>
      <c r="C340" s="206" t="s">
        <v>438</v>
      </c>
      <c r="D340" s="206" t="s">
        <v>138</v>
      </c>
      <c r="E340" s="207" t="s">
        <v>439</v>
      </c>
      <c r="F340" s="208" t="s">
        <v>440</v>
      </c>
      <c r="G340" s="209" t="s">
        <v>298</v>
      </c>
      <c r="H340" s="210">
        <v>1</v>
      </c>
      <c r="I340" s="211"/>
      <c r="J340" s="212">
        <f>ROUND(I340*H340,2)</f>
        <v>0</v>
      </c>
      <c r="K340" s="208" t="s">
        <v>441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0.154</v>
      </c>
      <c r="T340" s="216">
        <f>S340*H340</f>
        <v>0.154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143</v>
      </c>
      <c r="AT340" s="217" t="s">
        <v>138</v>
      </c>
      <c r="AU340" s="217" t="s">
        <v>82</v>
      </c>
      <c r="AY340" s="19" t="s">
        <v>135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143</v>
      </c>
      <c r="BM340" s="217" t="s">
        <v>442</v>
      </c>
    </row>
    <row r="341" s="2" customFormat="1">
      <c r="A341" s="40"/>
      <c r="B341" s="41"/>
      <c r="C341" s="42"/>
      <c r="D341" s="219" t="s">
        <v>145</v>
      </c>
      <c r="E341" s="42"/>
      <c r="F341" s="220" t="s">
        <v>440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145</v>
      </c>
      <c r="AU341" s="19" t="s">
        <v>82</v>
      </c>
    </row>
    <row r="342" s="14" customFormat="1">
      <c r="A342" s="14"/>
      <c r="B342" s="236"/>
      <c r="C342" s="237"/>
      <c r="D342" s="219" t="s">
        <v>149</v>
      </c>
      <c r="E342" s="238" t="s">
        <v>19</v>
      </c>
      <c r="F342" s="239" t="s">
        <v>443</v>
      </c>
      <c r="G342" s="237"/>
      <c r="H342" s="240">
        <v>1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149</v>
      </c>
      <c r="AU342" s="246" t="s">
        <v>82</v>
      </c>
      <c r="AV342" s="14" t="s">
        <v>82</v>
      </c>
      <c r="AW342" s="14" t="s">
        <v>33</v>
      </c>
      <c r="AX342" s="14" t="s">
        <v>80</v>
      </c>
      <c r="AY342" s="246" t="s">
        <v>135</v>
      </c>
    </row>
    <row r="343" s="2" customFormat="1" ht="24.15" customHeight="1">
      <c r="A343" s="40"/>
      <c r="B343" s="41"/>
      <c r="C343" s="206" t="s">
        <v>444</v>
      </c>
      <c r="D343" s="206" t="s">
        <v>138</v>
      </c>
      <c r="E343" s="207" t="s">
        <v>445</v>
      </c>
      <c r="F343" s="208" t="s">
        <v>446</v>
      </c>
      <c r="G343" s="209" t="s">
        <v>171</v>
      </c>
      <c r="H343" s="210">
        <v>7.5</v>
      </c>
      <c r="I343" s="211"/>
      <c r="J343" s="212">
        <f>ROUND(I343*H343,2)</f>
        <v>0</v>
      </c>
      <c r="K343" s="208" t="s">
        <v>142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0.081000000000000003</v>
      </c>
      <c r="T343" s="216">
        <f>S343*H343</f>
        <v>0.60750000000000004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143</v>
      </c>
      <c r="AT343" s="217" t="s">
        <v>138</v>
      </c>
      <c r="AU343" s="217" t="s">
        <v>82</v>
      </c>
      <c r="AY343" s="19" t="s">
        <v>135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143</v>
      </c>
      <c r="BM343" s="217" t="s">
        <v>447</v>
      </c>
    </row>
    <row r="344" s="2" customFormat="1">
      <c r="A344" s="40"/>
      <c r="B344" s="41"/>
      <c r="C344" s="42"/>
      <c r="D344" s="219" t="s">
        <v>145</v>
      </c>
      <c r="E344" s="42"/>
      <c r="F344" s="220" t="s">
        <v>448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145</v>
      </c>
      <c r="AU344" s="19" t="s">
        <v>82</v>
      </c>
    </row>
    <row r="345" s="2" customFormat="1">
      <c r="A345" s="40"/>
      <c r="B345" s="41"/>
      <c r="C345" s="42"/>
      <c r="D345" s="224" t="s">
        <v>147</v>
      </c>
      <c r="E345" s="42"/>
      <c r="F345" s="225" t="s">
        <v>449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147</v>
      </c>
      <c r="AU345" s="19" t="s">
        <v>82</v>
      </c>
    </row>
    <row r="346" s="13" customFormat="1">
      <c r="A346" s="13"/>
      <c r="B346" s="226"/>
      <c r="C346" s="227"/>
      <c r="D346" s="219" t="s">
        <v>149</v>
      </c>
      <c r="E346" s="228" t="s">
        <v>19</v>
      </c>
      <c r="F346" s="229" t="s">
        <v>166</v>
      </c>
      <c r="G346" s="227"/>
      <c r="H346" s="228" t="s">
        <v>19</v>
      </c>
      <c r="I346" s="230"/>
      <c r="J346" s="227"/>
      <c r="K346" s="227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149</v>
      </c>
      <c r="AU346" s="235" t="s">
        <v>82</v>
      </c>
      <c r="AV346" s="13" t="s">
        <v>80</v>
      </c>
      <c r="AW346" s="13" t="s">
        <v>33</v>
      </c>
      <c r="AX346" s="13" t="s">
        <v>72</v>
      </c>
      <c r="AY346" s="235" t="s">
        <v>135</v>
      </c>
    </row>
    <row r="347" s="14" customFormat="1">
      <c r="A347" s="14"/>
      <c r="B347" s="236"/>
      <c r="C347" s="237"/>
      <c r="D347" s="219" t="s">
        <v>149</v>
      </c>
      <c r="E347" s="238" t="s">
        <v>19</v>
      </c>
      <c r="F347" s="239" t="s">
        <v>450</v>
      </c>
      <c r="G347" s="237"/>
      <c r="H347" s="240">
        <v>7.5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149</v>
      </c>
      <c r="AU347" s="246" t="s">
        <v>82</v>
      </c>
      <c r="AV347" s="14" t="s">
        <v>82</v>
      </c>
      <c r="AW347" s="14" t="s">
        <v>33</v>
      </c>
      <c r="AX347" s="14" t="s">
        <v>80</v>
      </c>
      <c r="AY347" s="246" t="s">
        <v>135</v>
      </c>
    </row>
    <row r="348" s="2" customFormat="1" ht="37.8" customHeight="1">
      <c r="A348" s="40"/>
      <c r="B348" s="41"/>
      <c r="C348" s="206" t="s">
        <v>451</v>
      </c>
      <c r="D348" s="206" t="s">
        <v>138</v>
      </c>
      <c r="E348" s="207" t="s">
        <v>452</v>
      </c>
      <c r="F348" s="208" t="s">
        <v>453</v>
      </c>
      <c r="G348" s="209" t="s">
        <v>141</v>
      </c>
      <c r="H348" s="210">
        <v>7.5</v>
      </c>
      <c r="I348" s="211"/>
      <c r="J348" s="212">
        <f>ROUND(I348*H348,2)</f>
        <v>0</v>
      </c>
      <c r="K348" s="208" t="s">
        <v>142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0.0040400000000000002</v>
      </c>
      <c r="R348" s="215">
        <f>Q348*H348</f>
        <v>0.030300000000000001</v>
      </c>
      <c r="S348" s="215">
        <v>0.00080000000000000004</v>
      </c>
      <c r="T348" s="216">
        <f>S348*H348</f>
        <v>0.0060000000000000001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143</v>
      </c>
      <c r="AT348" s="217" t="s">
        <v>138</v>
      </c>
      <c r="AU348" s="217" t="s">
        <v>82</v>
      </c>
      <c r="AY348" s="19" t="s">
        <v>135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143</v>
      </c>
      <c r="BM348" s="217" t="s">
        <v>454</v>
      </c>
    </row>
    <row r="349" s="2" customFormat="1">
      <c r="A349" s="40"/>
      <c r="B349" s="41"/>
      <c r="C349" s="42"/>
      <c r="D349" s="219" t="s">
        <v>145</v>
      </c>
      <c r="E349" s="42"/>
      <c r="F349" s="220" t="s">
        <v>455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145</v>
      </c>
      <c r="AU349" s="19" t="s">
        <v>82</v>
      </c>
    </row>
    <row r="350" s="2" customFormat="1">
      <c r="A350" s="40"/>
      <c r="B350" s="41"/>
      <c r="C350" s="42"/>
      <c r="D350" s="224" t="s">
        <v>147</v>
      </c>
      <c r="E350" s="42"/>
      <c r="F350" s="225" t="s">
        <v>456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147</v>
      </c>
      <c r="AU350" s="19" t="s">
        <v>82</v>
      </c>
    </row>
    <row r="351" s="13" customFormat="1">
      <c r="A351" s="13"/>
      <c r="B351" s="226"/>
      <c r="C351" s="227"/>
      <c r="D351" s="219" t="s">
        <v>149</v>
      </c>
      <c r="E351" s="228" t="s">
        <v>19</v>
      </c>
      <c r="F351" s="229" t="s">
        <v>150</v>
      </c>
      <c r="G351" s="227"/>
      <c r="H351" s="228" t="s">
        <v>19</v>
      </c>
      <c r="I351" s="230"/>
      <c r="J351" s="227"/>
      <c r="K351" s="227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149</v>
      </c>
      <c r="AU351" s="235" t="s">
        <v>82</v>
      </c>
      <c r="AV351" s="13" t="s">
        <v>80</v>
      </c>
      <c r="AW351" s="13" t="s">
        <v>33</v>
      </c>
      <c r="AX351" s="13" t="s">
        <v>72</v>
      </c>
      <c r="AY351" s="235" t="s">
        <v>135</v>
      </c>
    </row>
    <row r="352" s="14" customFormat="1">
      <c r="A352" s="14"/>
      <c r="B352" s="236"/>
      <c r="C352" s="237"/>
      <c r="D352" s="219" t="s">
        <v>149</v>
      </c>
      <c r="E352" s="238" t="s">
        <v>19</v>
      </c>
      <c r="F352" s="239" t="s">
        <v>457</v>
      </c>
      <c r="G352" s="237"/>
      <c r="H352" s="240">
        <v>7.5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149</v>
      </c>
      <c r="AU352" s="246" t="s">
        <v>82</v>
      </c>
      <c r="AV352" s="14" t="s">
        <v>82</v>
      </c>
      <c r="AW352" s="14" t="s">
        <v>33</v>
      </c>
      <c r="AX352" s="14" t="s">
        <v>80</v>
      </c>
      <c r="AY352" s="246" t="s">
        <v>135</v>
      </c>
    </row>
    <row r="353" s="12" customFormat="1" ht="22.8" customHeight="1">
      <c r="A353" s="12"/>
      <c r="B353" s="190"/>
      <c r="C353" s="191"/>
      <c r="D353" s="192" t="s">
        <v>71</v>
      </c>
      <c r="E353" s="204" t="s">
        <v>458</v>
      </c>
      <c r="F353" s="204" t="s">
        <v>459</v>
      </c>
      <c r="G353" s="191"/>
      <c r="H353" s="191"/>
      <c r="I353" s="194"/>
      <c r="J353" s="205">
        <f>BK353</f>
        <v>0</v>
      </c>
      <c r="K353" s="191"/>
      <c r="L353" s="196"/>
      <c r="M353" s="197"/>
      <c r="N353" s="198"/>
      <c r="O353" s="198"/>
      <c r="P353" s="199">
        <f>SUM(P354:P366)</f>
        <v>0</v>
      </c>
      <c r="Q353" s="198"/>
      <c r="R353" s="199">
        <f>SUM(R354:R366)</f>
        <v>0</v>
      </c>
      <c r="S353" s="198"/>
      <c r="T353" s="200">
        <f>SUM(T354:T366)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1" t="s">
        <v>80</v>
      </c>
      <c r="AT353" s="202" t="s">
        <v>71</v>
      </c>
      <c r="AU353" s="202" t="s">
        <v>80</v>
      </c>
      <c r="AY353" s="201" t="s">
        <v>135</v>
      </c>
      <c r="BK353" s="203">
        <f>SUM(BK354:BK366)</f>
        <v>0</v>
      </c>
    </row>
    <row r="354" s="2" customFormat="1" ht="24.15" customHeight="1">
      <c r="A354" s="40"/>
      <c r="B354" s="41"/>
      <c r="C354" s="206" t="s">
        <v>460</v>
      </c>
      <c r="D354" s="206" t="s">
        <v>138</v>
      </c>
      <c r="E354" s="207" t="s">
        <v>461</v>
      </c>
      <c r="F354" s="208" t="s">
        <v>462</v>
      </c>
      <c r="G354" s="209" t="s">
        <v>162</v>
      </c>
      <c r="H354" s="210">
        <v>6.5659999999999998</v>
      </c>
      <c r="I354" s="211"/>
      <c r="J354" s="212">
        <f>ROUND(I354*H354,2)</f>
        <v>0</v>
      </c>
      <c r="K354" s="208" t="s">
        <v>142</v>
      </c>
      <c r="L354" s="46"/>
      <c r="M354" s="213" t="s">
        <v>19</v>
      </c>
      <c r="N354" s="214" t="s">
        <v>43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143</v>
      </c>
      <c r="AT354" s="217" t="s">
        <v>138</v>
      </c>
      <c r="AU354" s="217" t="s">
        <v>82</v>
      </c>
      <c r="AY354" s="19" t="s">
        <v>135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80</v>
      </c>
      <c r="BK354" s="218">
        <f>ROUND(I354*H354,2)</f>
        <v>0</v>
      </c>
      <c r="BL354" s="19" t="s">
        <v>143</v>
      </c>
      <c r="BM354" s="217" t="s">
        <v>463</v>
      </c>
    </row>
    <row r="355" s="2" customFormat="1">
      <c r="A355" s="40"/>
      <c r="B355" s="41"/>
      <c r="C355" s="42"/>
      <c r="D355" s="219" t="s">
        <v>145</v>
      </c>
      <c r="E355" s="42"/>
      <c r="F355" s="220" t="s">
        <v>464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145</v>
      </c>
      <c r="AU355" s="19" t="s">
        <v>82</v>
      </c>
    </row>
    <row r="356" s="2" customFormat="1">
      <c r="A356" s="40"/>
      <c r="B356" s="41"/>
      <c r="C356" s="42"/>
      <c r="D356" s="224" t="s">
        <v>147</v>
      </c>
      <c r="E356" s="42"/>
      <c r="F356" s="225" t="s">
        <v>465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147</v>
      </c>
      <c r="AU356" s="19" t="s">
        <v>82</v>
      </c>
    </row>
    <row r="357" s="2" customFormat="1" ht="24.15" customHeight="1">
      <c r="A357" s="40"/>
      <c r="B357" s="41"/>
      <c r="C357" s="206" t="s">
        <v>466</v>
      </c>
      <c r="D357" s="206" t="s">
        <v>138</v>
      </c>
      <c r="E357" s="207" t="s">
        <v>467</v>
      </c>
      <c r="F357" s="208" t="s">
        <v>468</v>
      </c>
      <c r="G357" s="209" t="s">
        <v>162</v>
      </c>
      <c r="H357" s="210">
        <v>6.5659999999999998</v>
      </c>
      <c r="I357" s="211"/>
      <c r="J357" s="212">
        <f>ROUND(I357*H357,2)</f>
        <v>0</v>
      </c>
      <c r="K357" s="208" t="s">
        <v>142</v>
      </c>
      <c r="L357" s="46"/>
      <c r="M357" s="213" t="s">
        <v>19</v>
      </c>
      <c r="N357" s="214" t="s">
        <v>43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143</v>
      </c>
      <c r="AT357" s="217" t="s">
        <v>138</v>
      </c>
      <c r="AU357" s="217" t="s">
        <v>82</v>
      </c>
      <c r="AY357" s="19" t="s">
        <v>135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143</v>
      </c>
      <c r="BM357" s="217" t="s">
        <v>469</v>
      </c>
    </row>
    <row r="358" s="2" customFormat="1">
      <c r="A358" s="40"/>
      <c r="B358" s="41"/>
      <c r="C358" s="42"/>
      <c r="D358" s="219" t="s">
        <v>145</v>
      </c>
      <c r="E358" s="42"/>
      <c r="F358" s="220" t="s">
        <v>470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145</v>
      </c>
      <c r="AU358" s="19" t="s">
        <v>82</v>
      </c>
    </row>
    <row r="359" s="2" customFormat="1">
      <c r="A359" s="40"/>
      <c r="B359" s="41"/>
      <c r="C359" s="42"/>
      <c r="D359" s="224" t="s">
        <v>147</v>
      </c>
      <c r="E359" s="42"/>
      <c r="F359" s="225" t="s">
        <v>471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147</v>
      </c>
      <c r="AU359" s="19" t="s">
        <v>82</v>
      </c>
    </row>
    <row r="360" s="2" customFormat="1" ht="24.15" customHeight="1">
      <c r="A360" s="40"/>
      <c r="B360" s="41"/>
      <c r="C360" s="206" t="s">
        <v>472</v>
      </c>
      <c r="D360" s="206" t="s">
        <v>138</v>
      </c>
      <c r="E360" s="207" t="s">
        <v>473</v>
      </c>
      <c r="F360" s="208" t="s">
        <v>474</v>
      </c>
      <c r="G360" s="209" t="s">
        <v>162</v>
      </c>
      <c r="H360" s="210">
        <v>123.937</v>
      </c>
      <c r="I360" s="211"/>
      <c r="J360" s="212">
        <f>ROUND(I360*H360,2)</f>
        <v>0</v>
      </c>
      <c r="K360" s="208" t="s">
        <v>142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143</v>
      </c>
      <c r="AT360" s="217" t="s">
        <v>138</v>
      </c>
      <c r="AU360" s="217" t="s">
        <v>82</v>
      </c>
      <c r="AY360" s="19" t="s">
        <v>135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80</v>
      </c>
      <c r="BK360" s="218">
        <f>ROUND(I360*H360,2)</f>
        <v>0</v>
      </c>
      <c r="BL360" s="19" t="s">
        <v>143</v>
      </c>
      <c r="BM360" s="217" t="s">
        <v>475</v>
      </c>
    </row>
    <row r="361" s="2" customFormat="1">
      <c r="A361" s="40"/>
      <c r="B361" s="41"/>
      <c r="C361" s="42"/>
      <c r="D361" s="219" t="s">
        <v>145</v>
      </c>
      <c r="E361" s="42"/>
      <c r="F361" s="220" t="s">
        <v>476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145</v>
      </c>
      <c r="AU361" s="19" t="s">
        <v>82</v>
      </c>
    </row>
    <row r="362" s="2" customFormat="1">
      <c r="A362" s="40"/>
      <c r="B362" s="41"/>
      <c r="C362" s="42"/>
      <c r="D362" s="224" t="s">
        <v>147</v>
      </c>
      <c r="E362" s="42"/>
      <c r="F362" s="225" t="s">
        <v>477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147</v>
      </c>
      <c r="AU362" s="19" t="s">
        <v>82</v>
      </c>
    </row>
    <row r="363" s="14" customFormat="1">
      <c r="A363" s="14"/>
      <c r="B363" s="236"/>
      <c r="C363" s="237"/>
      <c r="D363" s="219" t="s">
        <v>149</v>
      </c>
      <c r="E363" s="238" t="s">
        <v>19</v>
      </c>
      <c r="F363" s="239" t="s">
        <v>478</v>
      </c>
      <c r="G363" s="237"/>
      <c r="H363" s="240">
        <v>123.937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149</v>
      </c>
      <c r="AU363" s="246" t="s">
        <v>82</v>
      </c>
      <c r="AV363" s="14" t="s">
        <v>82</v>
      </c>
      <c r="AW363" s="14" t="s">
        <v>33</v>
      </c>
      <c r="AX363" s="14" t="s">
        <v>80</v>
      </c>
      <c r="AY363" s="246" t="s">
        <v>135</v>
      </c>
    </row>
    <row r="364" s="2" customFormat="1" ht="44.25" customHeight="1">
      <c r="A364" s="40"/>
      <c r="B364" s="41"/>
      <c r="C364" s="206" t="s">
        <v>479</v>
      </c>
      <c r="D364" s="206" t="s">
        <v>138</v>
      </c>
      <c r="E364" s="207" t="s">
        <v>480</v>
      </c>
      <c r="F364" s="208" t="s">
        <v>481</v>
      </c>
      <c r="G364" s="209" t="s">
        <v>162</v>
      </c>
      <c r="H364" s="210">
        <v>6.5659999999999998</v>
      </c>
      <c r="I364" s="211"/>
      <c r="J364" s="212">
        <f>ROUND(I364*H364,2)</f>
        <v>0</v>
      </c>
      <c r="K364" s="208" t="s">
        <v>142</v>
      </c>
      <c r="L364" s="46"/>
      <c r="M364" s="213" t="s">
        <v>19</v>
      </c>
      <c r="N364" s="214" t="s">
        <v>43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143</v>
      </c>
      <c r="AT364" s="217" t="s">
        <v>138</v>
      </c>
      <c r="AU364" s="217" t="s">
        <v>82</v>
      </c>
      <c r="AY364" s="19" t="s">
        <v>135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80</v>
      </c>
      <c r="BK364" s="218">
        <f>ROUND(I364*H364,2)</f>
        <v>0</v>
      </c>
      <c r="BL364" s="19" t="s">
        <v>143</v>
      </c>
      <c r="BM364" s="217" t="s">
        <v>482</v>
      </c>
    </row>
    <row r="365" s="2" customFormat="1">
      <c r="A365" s="40"/>
      <c r="B365" s="41"/>
      <c r="C365" s="42"/>
      <c r="D365" s="219" t="s">
        <v>145</v>
      </c>
      <c r="E365" s="42"/>
      <c r="F365" s="220" t="s">
        <v>483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145</v>
      </c>
      <c r="AU365" s="19" t="s">
        <v>82</v>
      </c>
    </row>
    <row r="366" s="2" customFormat="1">
      <c r="A366" s="40"/>
      <c r="B366" s="41"/>
      <c r="C366" s="42"/>
      <c r="D366" s="224" t="s">
        <v>147</v>
      </c>
      <c r="E366" s="42"/>
      <c r="F366" s="225" t="s">
        <v>484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147</v>
      </c>
      <c r="AU366" s="19" t="s">
        <v>82</v>
      </c>
    </row>
    <row r="367" s="12" customFormat="1" ht="22.8" customHeight="1">
      <c r="A367" s="12"/>
      <c r="B367" s="190"/>
      <c r="C367" s="191"/>
      <c r="D367" s="192" t="s">
        <v>71</v>
      </c>
      <c r="E367" s="204" t="s">
        <v>485</v>
      </c>
      <c r="F367" s="204" t="s">
        <v>486</v>
      </c>
      <c r="G367" s="191"/>
      <c r="H367" s="191"/>
      <c r="I367" s="194"/>
      <c r="J367" s="205">
        <f>BK367</f>
        <v>0</v>
      </c>
      <c r="K367" s="191"/>
      <c r="L367" s="196"/>
      <c r="M367" s="197"/>
      <c r="N367" s="198"/>
      <c r="O367" s="198"/>
      <c r="P367" s="199">
        <f>SUM(P368:P370)</f>
        <v>0</v>
      </c>
      <c r="Q367" s="198"/>
      <c r="R367" s="199">
        <f>SUM(R368:R370)</f>
        <v>0</v>
      </c>
      <c r="S367" s="198"/>
      <c r="T367" s="200">
        <f>SUM(T368:T370)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80</v>
      </c>
      <c r="AT367" s="202" t="s">
        <v>71</v>
      </c>
      <c r="AU367" s="202" t="s">
        <v>80</v>
      </c>
      <c r="AY367" s="201" t="s">
        <v>135</v>
      </c>
      <c r="BK367" s="203">
        <f>SUM(BK368:BK370)</f>
        <v>0</v>
      </c>
    </row>
    <row r="368" s="2" customFormat="1" ht="21.75" customHeight="1">
      <c r="A368" s="40"/>
      <c r="B368" s="41"/>
      <c r="C368" s="206" t="s">
        <v>487</v>
      </c>
      <c r="D368" s="206" t="s">
        <v>138</v>
      </c>
      <c r="E368" s="207" t="s">
        <v>488</v>
      </c>
      <c r="F368" s="208" t="s">
        <v>489</v>
      </c>
      <c r="G368" s="209" t="s">
        <v>162</v>
      </c>
      <c r="H368" s="210">
        <v>28.248000000000001</v>
      </c>
      <c r="I368" s="211"/>
      <c r="J368" s="212">
        <f>ROUND(I368*H368,2)</f>
        <v>0</v>
      </c>
      <c r="K368" s="208" t="s">
        <v>142</v>
      </c>
      <c r="L368" s="46"/>
      <c r="M368" s="213" t="s">
        <v>19</v>
      </c>
      <c r="N368" s="214" t="s">
        <v>43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143</v>
      </c>
      <c r="AT368" s="217" t="s">
        <v>138</v>
      </c>
      <c r="AU368" s="217" t="s">
        <v>82</v>
      </c>
      <c r="AY368" s="19" t="s">
        <v>135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80</v>
      </c>
      <c r="BK368" s="218">
        <f>ROUND(I368*H368,2)</f>
        <v>0</v>
      </c>
      <c r="BL368" s="19" t="s">
        <v>143</v>
      </c>
      <c r="BM368" s="217" t="s">
        <v>490</v>
      </c>
    </row>
    <row r="369" s="2" customFormat="1">
      <c r="A369" s="40"/>
      <c r="B369" s="41"/>
      <c r="C369" s="42"/>
      <c r="D369" s="219" t="s">
        <v>145</v>
      </c>
      <c r="E369" s="42"/>
      <c r="F369" s="220" t="s">
        <v>491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145</v>
      </c>
      <c r="AU369" s="19" t="s">
        <v>82</v>
      </c>
    </row>
    <row r="370" s="2" customFormat="1">
      <c r="A370" s="40"/>
      <c r="B370" s="41"/>
      <c r="C370" s="42"/>
      <c r="D370" s="224" t="s">
        <v>147</v>
      </c>
      <c r="E370" s="42"/>
      <c r="F370" s="225" t="s">
        <v>492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147</v>
      </c>
      <c r="AU370" s="19" t="s">
        <v>82</v>
      </c>
    </row>
    <row r="371" s="12" customFormat="1" ht="25.92" customHeight="1">
      <c r="A371" s="12"/>
      <c r="B371" s="190"/>
      <c r="C371" s="191"/>
      <c r="D371" s="192" t="s">
        <v>71</v>
      </c>
      <c r="E371" s="193" t="s">
        <v>493</v>
      </c>
      <c r="F371" s="193" t="s">
        <v>494</v>
      </c>
      <c r="G371" s="191"/>
      <c r="H371" s="191"/>
      <c r="I371" s="194"/>
      <c r="J371" s="195">
        <f>BK371</f>
        <v>0</v>
      </c>
      <c r="K371" s="191"/>
      <c r="L371" s="196"/>
      <c r="M371" s="197"/>
      <c r="N371" s="198"/>
      <c r="O371" s="198"/>
      <c r="P371" s="199">
        <f>P372+P377+P395+P413+P436+P444+P462+P481+P488+P498+P511+P549+P567+P583+P675</f>
        <v>0</v>
      </c>
      <c r="Q371" s="198"/>
      <c r="R371" s="199">
        <f>R372+R377+R395+R413+R436+R444+R462+R481+R488+R498+R511+R549+R567+R583+R675</f>
        <v>1.5691708400000002</v>
      </c>
      <c r="S371" s="198"/>
      <c r="T371" s="200">
        <f>T372+T377+T395+T413+T436+T444+T462+T481+T488+T498+T511+T549+T567+T583+T675</f>
        <v>5.43009524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1" t="s">
        <v>82</v>
      </c>
      <c r="AT371" s="202" t="s">
        <v>71</v>
      </c>
      <c r="AU371" s="202" t="s">
        <v>72</v>
      </c>
      <c r="AY371" s="201" t="s">
        <v>135</v>
      </c>
      <c r="BK371" s="203">
        <f>BK372+BK377+BK395+BK413+BK436+BK444+BK462+BK481+BK488+BK498+BK511+BK549+BK567+BK583+BK675</f>
        <v>0</v>
      </c>
    </row>
    <row r="372" s="12" customFormat="1" ht="22.8" customHeight="1">
      <c r="A372" s="12"/>
      <c r="B372" s="190"/>
      <c r="C372" s="191"/>
      <c r="D372" s="192" t="s">
        <v>71</v>
      </c>
      <c r="E372" s="204" t="s">
        <v>495</v>
      </c>
      <c r="F372" s="204" t="s">
        <v>496</v>
      </c>
      <c r="G372" s="191"/>
      <c r="H372" s="191"/>
      <c r="I372" s="194"/>
      <c r="J372" s="205">
        <f>BK372</f>
        <v>0</v>
      </c>
      <c r="K372" s="191"/>
      <c r="L372" s="196"/>
      <c r="M372" s="197"/>
      <c r="N372" s="198"/>
      <c r="O372" s="198"/>
      <c r="P372" s="199">
        <f>SUM(P373:P376)</f>
        <v>0</v>
      </c>
      <c r="Q372" s="198"/>
      <c r="R372" s="199">
        <f>SUM(R373:R376)</f>
        <v>0</v>
      </c>
      <c r="S372" s="198"/>
      <c r="T372" s="200">
        <f>SUM(T373:T376)</f>
        <v>2.09375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1" t="s">
        <v>82</v>
      </c>
      <c r="AT372" s="202" t="s">
        <v>71</v>
      </c>
      <c r="AU372" s="202" t="s">
        <v>80</v>
      </c>
      <c r="AY372" s="201" t="s">
        <v>135</v>
      </c>
      <c r="BK372" s="203">
        <f>SUM(BK373:BK376)</f>
        <v>0</v>
      </c>
    </row>
    <row r="373" s="2" customFormat="1" ht="24.15" customHeight="1">
      <c r="A373" s="40"/>
      <c r="B373" s="41"/>
      <c r="C373" s="206" t="s">
        <v>497</v>
      </c>
      <c r="D373" s="206" t="s">
        <v>138</v>
      </c>
      <c r="E373" s="207" t="s">
        <v>498</v>
      </c>
      <c r="F373" s="208" t="s">
        <v>499</v>
      </c>
      <c r="G373" s="209" t="s">
        <v>179</v>
      </c>
      <c r="H373" s="210">
        <v>125</v>
      </c>
      <c r="I373" s="211"/>
      <c r="J373" s="212">
        <f>ROUND(I373*H373,2)</f>
        <v>0</v>
      </c>
      <c r="K373" s="208" t="s">
        <v>441</v>
      </c>
      <c r="L373" s="46"/>
      <c r="M373" s="213" t="s">
        <v>19</v>
      </c>
      <c r="N373" s="214" t="s">
        <v>43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0.016750000000000001</v>
      </c>
      <c r="T373" s="216">
        <f>S373*H373</f>
        <v>2.09375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271</v>
      </c>
      <c r="AT373" s="217" t="s">
        <v>138</v>
      </c>
      <c r="AU373" s="217" t="s">
        <v>82</v>
      </c>
      <c r="AY373" s="19" t="s">
        <v>135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80</v>
      </c>
      <c r="BK373" s="218">
        <f>ROUND(I373*H373,2)</f>
        <v>0</v>
      </c>
      <c r="BL373" s="19" t="s">
        <v>271</v>
      </c>
      <c r="BM373" s="217" t="s">
        <v>500</v>
      </c>
    </row>
    <row r="374" s="2" customFormat="1">
      <c r="A374" s="40"/>
      <c r="B374" s="41"/>
      <c r="C374" s="42"/>
      <c r="D374" s="219" t="s">
        <v>145</v>
      </c>
      <c r="E374" s="42"/>
      <c r="F374" s="220" t="s">
        <v>501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145</v>
      </c>
      <c r="AU374" s="19" t="s">
        <v>82</v>
      </c>
    </row>
    <row r="375" s="13" customFormat="1">
      <c r="A375" s="13"/>
      <c r="B375" s="226"/>
      <c r="C375" s="227"/>
      <c r="D375" s="219" t="s">
        <v>149</v>
      </c>
      <c r="E375" s="228" t="s">
        <v>19</v>
      </c>
      <c r="F375" s="229" t="s">
        <v>166</v>
      </c>
      <c r="G375" s="227"/>
      <c r="H375" s="228" t="s">
        <v>19</v>
      </c>
      <c r="I375" s="230"/>
      <c r="J375" s="227"/>
      <c r="K375" s="227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149</v>
      </c>
      <c r="AU375" s="235" t="s">
        <v>82</v>
      </c>
      <c r="AV375" s="13" t="s">
        <v>80</v>
      </c>
      <c r="AW375" s="13" t="s">
        <v>33</v>
      </c>
      <c r="AX375" s="13" t="s">
        <v>72</v>
      </c>
      <c r="AY375" s="235" t="s">
        <v>135</v>
      </c>
    </row>
    <row r="376" s="14" customFormat="1">
      <c r="A376" s="14"/>
      <c r="B376" s="236"/>
      <c r="C376" s="237"/>
      <c r="D376" s="219" t="s">
        <v>149</v>
      </c>
      <c r="E376" s="238" t="s">
        <v>19</v>
      </c>
      <c r="F376" s="239" t="s">
        <v>502</v>
      </c>
      <c r="G376" s="237"/>
      <c r="H376" s="240">
        <v>125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149</v>
      </c>
      <c r="AU376" s="246" t="s">
        <v>82</v>
      </c>
      <c r="AV376" s="14" t="s">
        <v>82</v>
      </c>
      <c r="AW376" s="14" t="s">
        <v>33</v>
      </c>
      <c r="AX376" s="14" t="s">
        <v>80</v>
      </c>
      <c r="AY376" s="246" t="s">
        <v>135</v>
      </c>
    </row>
    <row r="377" s="12" customFormat="1" ht="22.8" customHeight="1">
      <c r="A377" s="12"/>
      <c r="B377" s="190"/>
      <c r="C377" s="191"/>
      <c r="D377" s="192" t="s">
        <v>71</v>
      </c>
      <c r="E377" s="204" t="s">
        <v>503</v>
      </c>
      <c r="F377" s="204" t="s">
        <v>504</v>
      </c>
      <c r="G377" s="191"/>
      <c r="H377" s="191"/>
      <c r="I377" s="194"/>
      <c r="J377" s="205">
        <f>BK377</f>
        <v>0</v>
      </c>
      <c r="K377" s="191"/>
      <c r="L377" s="196"/>
      <c r="M377" s="197"/>
      <c r="N377" s="198"/>
      <c r="O377" s="198"/>
      <c r="P377" s="199">
        <f>SUM(P378:P394)</f>
        <v>0</v>
      </c>
      <c r="Q377" s="198"/>
      <c r="R377" s="199">
        <f>SUM(R378:R394)</f>
        <v>0.14879999999999999</v>
      </c>
      <c r="S377" s="198"/>
      <c r="T377" s="200">
        <f>SUM(T378:T394)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1" t="s">
        <v>82</v>
      </c>
      <c r="AT377" s="202" t="s">
        <v>71</v>
      </c>
      <c r="AU377" s="202" t="s">
        <v>80</v>
      </c>
      <c r="AY377" s="201" t="s">
        <v>135</v>
      </c>
      <c r="BK377" s="203">
        <f>SUM(BK378:BK394)</f>
        <v>0</v>
      </c>
    </row>
    <row r="378" s="2" customFormat="1" ht="33" customHeight="1">
      <c r="A378" s="40"/>
      <c r="B378" s="41"/>
      <c r="C378" s="206" t="s">
        <v>505</v>
      </c>
      <c r="D378" s="206" t="s">
        <v>138</v>
      </c>
      <c r="E378" s="207" t="s">
        <v>506</v>
      </c>
      <c r="F378" s="208" t="s">
        <v>507</v>
      </c>
      <c r="G378" s="209" t="s">
        <v>508</v>
      </c>
      <c r="H378" s="210">
        <v>1</v>
      </c>
      <c r="I378" s="211"/>
      <c r="J378" s="212">
        <f>ROUND(I378*H378,2)</f>
        <v>0</v>
      </c>
      <c r="K378" s="208" t="s">
        <v>441</v>
      </c>
      <c r="L378" s="46"/>
      <c r="M378" s="213" t="s">
        <v>19</v>
      </c>
      <c r="N378" s="214" t="s">
        <v>43</v>
      </c>
      <c r="O378" s="86"/>
      <c r="P378" s="215">
        <f>O378*H378</f>
        <v>0</v>
      </c>
      <c r="Q378" s="215">
        <v>0.074399999999999994</v>
      </c>
      <c r="R378" s="215">
        <f>Q378*H378</f>
        <v>0.074399999999999994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271</v>
      </c>
      <c r="AT378" s="217" t="s">
        <v>138</v>
      </c>
      <c r="AU378" s="217" t="s">
        <v>82</v>
      </c>
      <c r="AY378" s="19" t="s">
        <v>135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271</v>
      </c>
      <c r="BM378" s="217" t="s">
        <v>509</v>
      </c>
    </row>
    <row r="379" s="2" customFormat="1">
      <c r="A379" s="40"/>
      <c r="B379" s="41"/>
      <c r="C379" s="42"/>
      <c r="D379" s="219" t="s">
        <v>145</v>
      </c>
      <c r="E379" s="42"/>
      <c r="F379" s="220" t="s">
        <v>507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145</v>
      </c>
      <c r="AU379" s="19" t="s">
        <v>82</v>
      </c>
    </row>
    <row r="380" s="14" customFormat="1">
      <c r="A380" s="14"/>
      <c r="B380" s="236"/>
      <c r="C380" s="237"/>
      <c r="D380" s="219" t="s">
        <v>149</v>
      </c>
      <c r="E380" s="238" t="s">
        <v>19</v>
      </c>
      <c r="F380" s="239" t="s">
        <v>510</v>
      </c>
      <c r="G380" s="237"/>
      <c r="H380" s="240">
        <v>1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149</v>
      </c>
      <c r="AU380" s="246" t="s">
        <v>82</v>
      </c>
      <c r="AV380" s="14" t="s">
        <v>82</v>
      </c>
      <c r="AW380" s="14" t="s">
        <v>33</v>
      </c>
      <c r="AX380" s="14" t="s">
        <v>80</v>
      </c>
      <c r="AY380" s="246" t="s">
        <v>135</v>
      </c>
    </row>
    <row r="381" s="13" customFormat="1">
      <c r="A381" s="13"/>
      <c r="B381" s="226"/>
      <c r="C381" s="227"/>
      <c r="D381" s="219" t="s">
        <v>149</v>
      </c>
      <c r="E381" s="228" t="s">
        <v>19</v>
      </c>
      <c r="F381" s="229" t="s">
        <v>511</v>
      </c>
      <c r="G381" s="227"/>
      <c r="H381" s="228" t="s">
        <v>19</v>
      </c>
      <c r="I381" s="230"/>
      <c r="J381" s="227"/>
      <c r="K381" s="227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149</v>
      </c>
      <c r="AU381" s="235" t="s">
        <v>82</v>
      </c>
      <c r="AV381" s="13" t="s">
        <v>80</v>
      </c>
      <c r="AW381" s="13" t="s">
        <v>33</v>
      </c>
      <c r="AX381" s="13" t="s">
        <v>72</v>
      </c>
      <c r="AY381" s="235" t="s">
        <v>135</v>
      </c>
    </row>
    <row r="382" s="13" customFormat="1">
      <c r="A382" s="13"/>
      <c r="B382" s="226"/>
      <c r="C382" s="227"/>
      <c r="D382" s="219" t="s">
        <v>149</v>
      </c>
      <c r="E382" s="228" t="s">
        <v>19</v>
      </c>
      <c r="F382" s="229" t="s">
        <v>512</v>
      </c>
      <c r="G382" s="227"/>
      <c r="H382" s="228" t="s">
        <v>19</v>
      </c>
      <c r="I382" s="230"/>
      <c r="J382" s="227"/>
      <c r="K382" s="227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149</v>
      </c>
      <c r="AU382" s="235" t="s">
        <v>82</v>
      </c>
      <c r="AV382" s="13" t="s">
        <v>80</v>
      </c>
      <c r="AW382" s="13" t="s">
        <v>33</v>
      </c>
      <c r="AX382" s="13" t="s">
        <v>72</v>
      </c>
      <c r="AY382" s="235" t="s">
        <v>135</v>
      </c>
    </row>
    <row r="383" s="13" customFormat="1">
      <c r="A383" s="13"/>
      <c r="B383" s="226"/>
      <c r="C383" s="227"/>
      <c r="D383" s="219" t="s">
        <v>149</v>
      </c>
      <c r="E383" s="228" t="s">
        <v>19</v>
      </c>
      <c r="F383" s="229" t="s">
        <v>513</v>
      </c>
      <c r="G383" s="227"/>
      <c r="H383" s="228" t="s">
        <v>19</v>
      </c>
      <c r="I383" s="230"/>
      <c r="J383" s="227"/>
      <c r="K383" s="227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149</v>
      </c>
      <c r="AU383" s="235" t="s">
        <v>82</v>
      </c>
      <c r="AV383" s="13" t="s">
        <v>80</v>
      </c>
      <c r="AW383" s="13" t="s">
        <v>33</v>
      </c>
      <c r="AX383" s="13" t="s">
        <v>72</v>
      </c>
      <c r="AY383" s="235" t="s">
        <v>135</v>
      </c>
    </row>
    <row r="384" s="13" customFormat="1">
      <c r="A384" s="13"/>
      <c r="B384" s="226"/>
      <c r="C384" s="227"/>
      <c r="D384" s="219" t="s">
        <v>149</v>
      </c>
      <c r="E384" s="228" t="s">
        <v>19</v>
      </c>
      <c r="F384" s="229" t="s">
        <v>514</v>
      </c>
      <c r="G384" s="227"/>
      <c r="H384" s="228" t="s">
        <v>19</v>
      </c>
      <c r="I384" s="230"/>
      <c r="J384" s="227"/>
      <c r="K384" s="227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149</v>
      </c>
      <c r="AU384" s="235" t="s">
        <v>82</v>
      </c>
      <c r="AV384" s="13" t="s">
        <v>80</v>
      </c>
      <c r="AW384" s="13" t="s">
        <v>33</v>
      </c>
      <c r="AX384" s="13" t="s">
        <v>72</v>
      </c>
      <c r="AY384" s="235" t="s">
        <v>135</v>
      </c>
    </row>
    <row r="385" s="2" customFormat="1" ht="33" customHeight="1">
      <c r="A385" s="40"/>
      <c r="B385" s="41"/>
      <c r="C385" s="206" t="s">
        <v>515</v>
      </c>
      <c r="D385" s="206" t="s">
        <v>138</v>
      </c>
      <c r="E385" s="207" t="s">
        <v>516</v>
      </c>
      <c r="F385" s="208" t="s">
        <v>517</v>
      </c>
      <c r="G385" s="209" t="s">
        <v>508</v>
      </c>
      <c r="H385" s="210">
        <v>1</v>
      </c>
      <c r="I385" s="211"/>
      <c r="J385" s="212">
        <f>ROUND(I385*H385,2)</f>
        <v>0</v>
      </c>
      <c r="K385" s="208" t="s">
        <v>441</v>
      </c>
      <c r="L385" s="46"/>
      <c r="M385" s="213" t="s">
        <v>19</v>
      </c>
      <c r="N385" s="214" t="s">
        <v>43</v>
      </c>
      <c r="O385" s="86"/>
      <c r="P385" s="215">
        <f>O385*H385</f>
        <v>0</v>
      </c>
      <c r="Q385" s="215">
        <v>0.074399999999999994</v>
      </c>
      <c r="R385" s="215">
        <f>Q385*H385</f>
        <v>0.074399999999999994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271</v>
      </c>
      <c r="AT385" s="217" t="s">
        <v>138</v>
      </c>
      <c r="AU385" s="217" t="s">
        <v>82</v>
      </c>
      <c r="AY385" s="19" t="s">
        <v>135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80</v>
      </c>
      <c r="BK385" s="218">
        <f>ROUND(I385*H385,2)</f>
        <v>0</v>
      </c>
      <c r="BL385" s="19" t="s">
        <v>271</v>
      </c>
      <c r="BM385" s="217" t="s">
        <v>518</v>
      </c>
    </row>
    <row r="386" s="2" customFormat="1">
      <c r="A386" s="40"/>
      <c r="B386" s="41"/>
      <c r="C386" s="42"/>
      <c r="D386" s="219" t="s">
        <v>145</v>
      </c>
      <c r="E386" s="42"/>
      <c r="F386" s="220" t="s">
        <v>517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145</v>
      </c>
      <c r="AU386" s="19" t="s">
        <v>82</v>
      </c>
    </row>
    <row r="387" s="14" customFormat="1">
      <c r="A387" s="14"/>
      <c r="B387" s="236"/>
      <c r="C387" s="237"/>
      <c r="D387" s="219" t="s">
        <v>149</v>
      </c>
      <c r="E387" s="238" t="s">
        <v>19</v>
      </c>
      <c r="F387" s="239" t="s">
        <v>510</v>
      </c>
      <c r="G387" s="237"/>
      <c r="H387" s="240">
        <v>1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149</v>
      </c>
      <c r="AU387" s="246" t="s">
        <v>82</v>
      </c>
      <c r="AV387" s="14" t="s">
        <v>82</v>
      </c>
      <c r="AW387" s="14" t="s">
        <v>33</v>
      </c>
      <c r="AX387" s="14" t="s">
        <v>80</v>
      </c>
      <c r="AY387" s="246" t="s">
        <v>135</v>
      </c>
    </row>
    <row r="388" s="13" customFormat="1">
      <c r="A388" s="13"/>
      <c r="B388" s="226"/>
      <c r="C388" s="227"/>
      <c r="D388" s="219" t="s">
        <v>149</v>
      </c>
      <c r="E388" s="228" t="s">
        <v>19</v>
      </c>
      <c r="F388" s="229" t="s">
        <v>519</v>
      </c>
      <c r="G388" s="227"/>
      <c r="H388" s="228" t="s">
        <v>19</v>
      </c>
      <c r="I388" s="230"/>
      <c r="J388" s="227"/>
      <c r="K388" s="227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149</v>
      </c>
      <c r="AU388" s="235" t="s">
        <v>82</v>
      </c>
      <c r="AV388" s="13" t="s">
        <v>80</v>
      </c>
      <c r="AW388" s="13" t="s">
        <v>33</v>
      </c>
      <c r="AX388" s="13" t="s">
        <v>72</v>
      </c>
      <c r="AY388" s="235" t="s">
        <v>135</v>
      </c>
    </row>
    <row r="389" s="13" customFormat="1">
      <c r="A389" s="13"/>
      <c r="B389" s="226"/>
      <c r="C389" s="227"/>
      <c r="D389" s="219" t="s">
        <v>149</v>
      </c>
      <c r="E389" s="228" t="s">
        <v>19</v>
      </c>
      <c r="F389" s="229" t="s">
        <v>512</v>
      </c>
      <c r="G389" s="227"/>
      <c r="H389" s="228" t="s">
        <v>19</v>
      </c>
      <c r="I389" s="230"/>
      <c r="J389" s="227"/>
      <c r="K389" s="227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149</v>
      </c>
      <c r="AU389" s="235" t="s">
        <v>82</v>
      </c>
      <c r="AV389" s="13" t="s">
        <v>80</v>
      </c>
      <c r="AW389" s="13" t="s">
        <v>33</v>
      </c>
      <c r="AX389" s="13" t="s">
        <v>72</v>
      </c>
      <c r="AY389" s="235" t="s">
        <v>135</v>
      </c>
    </row>
    <row r="390" s="13" customFormat="1">
      <c r="A390" s="13"/>
      <c r="B390" s="226"/>
      <c r="C390" s="227"/>
      <c r="D390" s="219" t="s">
        <v>149</v>
      </c>
      <c r="E390" s="228" t="s">
        <v>19</v>
      </c>
      <c r="F390" s="229" t="s">
        <v>513</v>
      </c>
      <c r="G390" s="227"/>
      <c r="H390" s="228" t="s">
        <v>19</v>
      </c>
      <c r="I390" s="230"/>
      <c r="J390" s="227"/>
      <c r="K390" s="227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149</v>
      </c>
      <c r="AU390" s="235" t="s">
        <v>82</v>
      </c>
      <c r="AV390" s="13" t="s">
        <v>80</v>
      </c>
      <c r="AW390" s="13" t="s">
        <v>33</v>
      </c>
      <c r="AX390" s="13" t="s">
        <v>72</v>
      </c>
      <c r="AY390" s="235" t="s">
        <v>135</v>
      </c>
    </row>
    <row r="391" s="13" customFormat="1">
      <c r="A391" s="13"/>
      <c r="B391" s="226"/>
      <c r="C391" s="227"/>
      <c r="D391" s="219" t="s">
        <v>149</v>
      </c>
      <c r="E391" s="228" t="s">
        <v>19</v>
      </c>
      <c r="F391" s="229" t="s">
        <v>514</v>
      </c>
      <c r="G391" s="227"/>
      <c r="H391" s="228" t="s">
        <v>19</v>
      </c>
      <c r="I391" s="230"/>
      <c r="J391" s="227"/>
      <c r="K391" s="227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149</v>
      </c>
      <c r="AU391" s="235" t="s">
        <v>82</v>
      </c>
      <c r="AV391" s="13" t="s">
        <v>80</v>
      </c>
      <c r="AW391" s="13" t="s">
        <v>33</v>
      </c>
      <c r="AX391" s="13" t="s">
        <v>72</v>
      </c>
      <c r="AY391" s="235" t="s">
        <v>135</v>
      </c>
    </row>
    <row r="392" s="2" customFormat="1" ht="24.15" customHeight="1">
      <c r="A392" s="40"/>
      <c r="B392" s="41"/>
      <c r="C392" s="206" t="s">
        <v>520</v>
      </c>
      <c r="D392" s="206" t="s">
        <v>138</v>
      </c>
      <c r="E392" s="207" t="s">
        <v>521</v>
      </c>
      <c r="F392" s="208" t="s">
        <v>522</v>
      </c>
      <c r="G392" s="209" t="s">
        <v>523</v>
      </c>
      <c r="H392" s="268"/>
      <c r="I392" s="211"/>
      <c r="J392" s="212">
        <f>ROUND(I392*H392,2)</f>
        <v>0</v>
      </c>
      <c r="K392" s="208" t="s">
        <v>142</v>
      </c>
      <c r="L392" s="46"/>
      <c r="M392" s="213" t="s">
        <v>19</v>
      </c>
      <c r="N392" s="214" t="s">
        <v>43</v>
      </c>
      <c r="O392" s="86"/>
      <c r="P392" s="215">
        <f>O392*H392</f>
        <v>0</v>
      </c>
      <c r="Q392" s="215">
        <v>0</v>
      </c>
      <c r="R392" s="215">
        <f>Q392*H392</f>
        <v>0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271</v>
      </c>
      <c r="AT392" s="217" t="s">
        <v>138</v>
      </c>
      <c r="AU392" s="217" t="s">
        <v>82</v>
      </c>
      <c r="AY392" s="19" t="s">
        <v>135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80</v>
      </c>
      <c r="BK392" s="218">
        <f>ROUND(I392*H392,2)</f>
        <v>0</v>
      </c>
      <c r="BL392" s="19" t="s">
        <v>271</v>
      </c>
      <c r="BM392" s="217" t="s">
        <v>524</v>
      </c>
    </row>
    <row r="393" s="2" customFormat="1">
      <c r="A393" s="40"/>
      <c r="B393" s="41"/>
      <c r="C393" s="42"/>
      <c r="D393" s="219" t="s">
        <v>145</v>
      </c>
      <c r="E393" s="42"/>
      <c r="F393" s="220" t="s">
        <v>525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145</v>
      </c>
      <c r="AU393" s="19" t="s">
        <v>82</v>
      </c>
    </row>
    <row r="394" s="2" customFormat="1">
      <c r="A394" s="40"/>
      <c r="B394" s="41"/>
      <c r="C394" s="42"/>
      <c r="D394" s="224" t="s">
        <v>147</v>
      </c>
      <c r="E394" s="42"/>
      <c r="F394" s="225" t="s">
        <v>526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147</v>
      </c>
      <c r="AU394" s="19" t="s">
        <v>82</v>
      </c>
    </row>
    <row r="395" s="12" customFormat="1" ht="22.8" customHeight="1">
      <c r="A395" s="12"/>
      <c r="B395" s="190"/>
      <c r="C395" s="191"/>
      <c r="D395" s="192" t="s">
        <v>71</v>
      </c>
      <c r="E395" s="204" t="s">
        <v>527</v>
      </c>
      <c r="F395" s="204" t="s">
        <v>528</v>
      </c>
      <c r="G395" s="191"/>
      <c r="H395" s="191"/>
      <c r="I395" s="194"/>
      <c r="J395" s="205">
        <f>BK395</f>
        <v>0</v>
      </c>
      <c r="K395" s="191"/>
      <c r="L395" s="196"/>
      <c r="M395" s="197"/>
      <c r="N395" s="198"/>
      <c r="O395" s="198"/>
      <c r="P395" s="199">
        <f>SUM(P396:P412)</f>
        <v>0</v>
      </c>
      <c r="Q395" s="198"/>
      <c r="R395" s="199">
        <f>SUM(R396:R412)</f>
        <v>0.0309</v>
      </c>
      <c r="S395" s="198"/>
      <c r="T395" s="200">
        <f>SUM(T396:T412)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1" t="s">
        <v>82</v>
      </c>
      <c r="AT395" s="202" t="s">
        <v>71</v>
      </c>
      <c r="AU395" s="202" t="s">
        <v>80</v>
      </c>
      <c r="AY395" s="201" t="s">
        <v>135</v>
      </c>
      <c r="BK395" s="203">
        <f>SUM(BK396:BK412)</f>
        <v>0</v>
      </c>
    </row>
    <row r="396" s="2" customFormat="1" ht="33" customHeight="1">
      <c r="A396" s="40"/>
      <c r="B396" s="41"/>
      <c r="C396" s="206" t="s">
        <v>529</v>
      </c>
      <c r="D396" s="206" t="s">
        <v>138</v>
      </c>
      <c r="E396" s="207" t="s">
        <v>530</v>
      </c>
      <c r="F396" s="208" t="s">
        <v>531</v>
      </c>
      <c r="G396" s="209" t="s">
        <v>171</v>
      </c>
      <c r="H396" s="210">
        <v>1</v>
      </c>
      <c r="I396" s="211"/>
      <c r="J396" s="212">
        <f>ROUND(I396*H396,2)</f>
        <v>0</v>
      </c>
      <c r="K396" s="208" t="s">
        <v>441</v>
      </c>
      <c r="L396" s="46"/>
      <c r="M396" s="213" t="s">
        <v>19</v>
      </c>
      <c r="N396" s="214" t="s">
        <v>43</v>
      </c>
      <c r="O396" s="86"/>
      <c r="P396" s="215">
        <f>O396*H396</f>
        <v>0</v>
      </c>
      <c r="Q396" s="215">
        <v>0.0016999999999999999</v>
      </c>
      <c r="R396" s="215">
        <f>Q396*H396</f>
        <v>0.0016999999999999999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271</v>
      </c>
      <c r="AT396" s="217" t="s">
        <v>138</v>
      </c>
      <c r="AU396" s="217" t="s">
        <v>82</v>
      </c>
      <c r="AY396" s="19" t="s">
        <v>135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80</v>
      </c>
      <c r="BK396" s="218">
        <f>ROUND(I396*H396,2)</f>
        <v>0</v>
      </c>
      <c r="BL396" s="19" t="s">
        <v>271</v>
      </c>
      <c r="BM396" s="217" t="s">
        <v>532</v>
      </c>
    </row>
    <row r="397" s="2" customFormat="1">
      <c r="A397" s="40"/>
      <c r="B397" s="41"/>
      <c r="C397" s="42"/>
      <c r="D397" s="219" t="s">
        <v>145</v>
      </c>
      <c r="E397" s="42"/>
      <c r="F397" s="220" t="s">
        <v>533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145</v>
      </c>
      <c r="AU397" s="19" t="s">
        <v>82</v>
      </c>
    </row>
    <row r="398" s="14" customFormat="1">
      <c r="A398" s="14"/>
      <c r="B398" s="236"/>
      <c r="C398" s="237"/>
      <c r="D398" s="219" t="s">
        <v>149</v>
      </c>
      <c r="E398" s="238" t="s">
        <v>19</v>
      </c>
      <c r="F398" s="239" t="s">
        <v>534</v>
      </c>
      <c r="G398" s="237"/>
      <c r="H398" s="240">
        <v>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149</v>
      </c>
      <c r="AU398" s="246" t="s">
        <v>82</v>
      </c>
      <c r="AV398" s="14" t="s">
        <v>82</v>
      </c>
      <c r="AW398" s="14" t="s">
        <v>33</v>
      </c>
      <c r="AX398" s="14" t="s">
        <v>80</v>
      </c>
      <c r="AY398" s="246" t="s">
        <v>135</v>
      </c>
    </row>
    <row r="399" s="13" customFormat="1">
      <c r="A399" s="13"/>
      <c r="B399" s="226"/>
      <c r="C399" s="227"/>
      <c r="D399" s="219" t="s">
        <v>149</v>
      </c>
      <c r="E399" s="228" t="s">
        <v>19</v>
      </c>
      <c r="F399" s="229" t="s">
        <v>535</v>
      </c>
      <c r="G399" s="227"/>
      <c r="H399" s="228" t="s">
        <v>19</v>
      </c>
      <c r="I399" s="230"/>
      <c r="J399" s="227"/>
      <c r="K399" s="227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149</v>
      </c>
      <c r="AU399" s="235" t="s">
        <v>82</v>
      </c>
      <c r="AV399" s="13" t="s">
        <v>80</v>
      </c>
      <c r="AW399" s="13" t="s">
        <v>33</v>
      </c>
      <c r="AX399" s="13" t="s">
        <v>72</v>
      </c>
      <c r="AY399" s="235" t="s">
        <v>135</v>
      </c>
    </row>
    <row r="400" s="13" customFormat="1">
      <c r="A400" s="13"/>
      <c r="B400" s="226"/>
      <c r="C400" s="227"/>
      <c r="D400" s="219" t="s">
        <v>149</v>
      </c>
      <c r="E400" s="228" t="s">
        <v>19</v>
      </c>
      <c r="F400" s="229" t="s">
        <v>536</v>
      </c>
      <c r="G400" s="227"/>
      <c r="H400" s="228" t="s">
        <v>19</v>
      </c>
      <c r="I400" s="230"/>
      <c r="J400" s="227"/>
      <c r="K400" s="227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149</v>
      </c>
      <c r="AU400" s="235" t="s">
        <v>82</v>
      </c>
      <c r="AV400" s="13" t="s">
        <v>80</v>
      </c>
      <c r="AW400" s="13" t="s">
        <v>33</v>
      </c>
      <c r="AX400" s="13" t="s">
        <v>72</v>
      </c>
      <c r="AY400" s="235" t="s">
        <v>135</v>
      </c>
    </row>
    <row r="401" s="13" customFormat="1">
      <c r="A401" s="13"/>
      <c r="B401" s="226"/>
      <c r="C401" s="227"/>
      <c r="D401" s="219" t="s">
        <v>149</v>
      </c>
      <c r="E401" s="228" t="s">
        <v>19</v>
      </c>
      <c r="F401" s="229" t="s">
        <v>537</v>
      </c>
      <c r="G401" s="227"/>
      <c r="H401" s="228" t="s">
        <v>19</v>
      </c>
      <c r="I401" s="230"/>
      <c r="J401" s="227"/>
      <c r="K401" s="227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149</v>
      </c>
      <c r="AU401" s="235" t="s">
        <v>82</v>
      </c>
      <c r="AV401" s="13" t="s">
        <v>80</v>
      </c>
      <c r="AW401" s="13" t="s">
        <v>33</v>
      </c>
      <c r="AX401" s="13" t="s">
        <v>72</v>
      </c>
      <c r="AY401" s="235" t="s">
        <v>135</v>
      </c>
    </row>
    <row r="402" s="13" customFormat="1">
      <c r="A402" s="13"/>
      <c r="B402" s="226"/>
      <c r="C402" s="227"/>
      <c r="D402" s="219" t="s">
        <v>149</v>
      </c>
      <c r="E402" s="228" t="s">
        <v>19</v>
      </c>
      <c r="F402" s="229" t="s">
        <v>538</v>
      </c>
      <c r="G402" s="227"/>
      <c r="H402" s="228" t="s">
        <v>19</v>
      </c>
      <c r="I402" s="230"/>
      <c r="J402" s="227"/>
      <c r="K402" s="227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149</v>
      </c>
      <c r="AU402" s="235" t="s">
        <v>82</v>
      </c>
      <c r="AV402" s="13" t="s">
        <v>80</v>
      </c>
      <c r="AW402" s="13" t="s">
        <v>33</v>
      </c>
      <c r="AX402" s="13" t="s">
        <v>72</v>
      </c>
      <c r="AY402" s="235" t="s">
        <v>135</v>
      </c>
    </row>
    <row r="403" s="2" customFormat="1" ht="24.15" customHeight="1">
      <c r="A403" s="40"/>
      <c r="B403" s="41"/>
      <c r="C403" s="206" t="s">
        <v>539</v>
      </c>
      <c r="D403" s="206" t="s">
        <v>138</v>
      </c>
      <c r="E403" s="207" t="s">
        <v>540</v>
      </c>
      <c r="F403" s="208" t="s">
        <v>541</v>
      </c>
      <c r="G403" s="209" t="s">
        <v>298</v>
      </c>
      <c r="H403" s="210">
        <v>4</v>
      </c>
      <c r="I403" s="211"/>
      <c r="J403" s="212">
        <f>ROUND(I403*H403,2)</f>
        <v>0</v>
      </c>
      <c r="K403" s="208" t="s">
        <v>142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271</v>
      </c>
      <c r="AT403" s="217" t="s">
        <v>138</v>
      </c>
      <c r="AU403" s="217" t="s">
        <v>82</v>
      </c>
      <c r="AY403" s="19" t="s">
        <v>135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271</v>
      </c>
      <c r="BM403" s="217" t="s">
        <v>542</v>
      </c>
    </row>
    <row r="404" s="2" customFormat="1">
      <c r="A404" s="40"/>
      <c r="B404" s="41"/>
      <c r="C404" s="42"/>
      <c r="D404" s="219" t="s">
        <v>145</v>
      </c>
      <c r="E404" s="42"/>
      <c r="F404" s="220" t="s">
        <v>543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145</v>
      </c>
      <c r="AU404" s="19" t="s">
        <v>82</v>
      </c>
    </row>
    <row r="405" s="2" customFormat="1">
      <c r="A405" s="40"/>
      <c r="B405" s="41"/>
      <c r="C405" s="42"/>
      <c r="D405" s="224" t="s">
        <v>147</v>
      </c>
      <c r="E405" s="42"/>
      <c r="F405" s="225" t="s">
        <v>544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147</v>
      </c>
      <c r="AU405" s="19" t="s">
        <v>82</v>
      </c>
    </row>
    <row r="406" s="14" customFormat="1">
      <c r="A406" s="14"/>
      <c r="B406" s="236"/>
      <c r="C406" s="237"/>
      <c r="D406" s="219" t="s">
        <v>149</v>
      </c>
      <c r="E406" s="238" t="s">
        <v>19</v>
      </c>
      <c r="F406" s="239" t="s">
        <v>545</v>
      </c>
      <c r="G406" s="237"/>
      <c r="H406" s="240">
        <v>4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149</v>
      </c>
      <c r="AU406" s="246" t="s">
        <v>82</v>
      </c>
      <c r="AV406" s="14" t="s">
        <v>82</v>
      </c>
      <c r="AW406" s="14" t="s">
        <v>33</v>
      </c>
      <c r="AX406" s="14" t="s">
        <v>80</v>
      </c>
      <c r="AY406" s="246" t="s">
        <v>135</v>
      </c>
    </row>
    <row r="407" s="2" customFormat="1" ht="37.8" customHeight="1">
      <c r="A407" s="40"/>
      <c r="B407" s="41"/>
      <c r="C407" s="206" t="s">
        <v>546</v>
      </c>
      <c r="D407" s="206" t="s">
        <v>138</v>
      </c>
      <c r="E407" s="207" t="s">
        <v>547</v>
      </c>
      <c r="F407" s="208" t="s">
        <v>548</v>
      </c>
      <c r="G407" s="209" t="s">
        <v>508</v>
      </c>
      <c r="H407" s="210">
        <v>1</v>
      </c>
      <c r="I407" s="211"/>
      <c r="J407" s="212">
        <f>ROUND(I407*H407,2)</f>
        <v>0</v>
      </c>
      <c r="K407" s="208" t="s">
        <v>441</v>
      </c>
      <c r="L407" s="46"/>
      <c r="M407" s="213" t="s">
        <v>19</v>
      </c>
      <c r="N407" s="214" t="s">
        <v>43</v>
      </c>
      <c r="O407" s="86"/>
      <c r="P407" s="215">
        <f>O407*H407</f>
        <v>0</v>
      </c>
      <c r="Q407" s="215">
        <v>0.0292</v>
      </c>
      <c r="R407" s="215">
        <f>Q407*H407</f>
        <v>0.0292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271</v>
      </c>
      <c r="AT407" s="217" t="s">
        <v>138</v>
      </c>
      <c r="AU407" s="217" t="s">
        <v>82</v>
      </c>
      <c r="AY407" s="19" t="s">
        <v>135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80</v>
      </c>
      <c r="BK407" s="218">
        <f>ROUND(I407*H407,2)</f>
        <v>0</v>
      </c>
      <c r="BL407" s="19" t="s">
        <v>271</v>
      </c>
      <c r="BM407" s="217" t="s">
        <v>549</v>
      </c>
    </row>
    <row r="408" s="2" customFormat="1">
      <c r="A408" s="40"/>
      <c r="B408" s="41"/>
      <c r="C408" s="42"/>
      <c r="D408" s="219" t="s">
        <v>145</v>
      </c>
      <c r="E408" s="42"/>
      <c r="F408" s="220" t="s">
        <v>548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145</v>
      </c>
      <c r="AU408" s="19" t="s">
        <v>82</v>
      </c>
    </row>
    <row r="409" s="14" customFormat="1">
      <c r="A409" s="14"/>
      <c r="B409" s="236"/>
      <c r="C409" s="237"/>
      <c r="D409" s="219" t="s">
        <v>149</v>
      </c>
      <c r="E409" s="238" t="s">
        <v>19</v>
      </c>
      <c r="F409" s="239" t="s">
        <v>550</v>
      </c>
      <c r="G409" s="237"/>
      <c r="H409" s="240">
        <v>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149</v>
      </c>
      <c r="AU409" s="246" t="s">
        <v>82</v>
      </c>
      <c r="AV409" s="14" t="s">
        <v>82</v>
      </c>
      <c r="AW409" s="14" t="s">
        <v>33</v>
      </c>
      <c r="AX409" s="14" t="s">
        <v>80</v>
      </c>
      <c r="AY409" s="246" t="s">
        <v>135</v>
      </c>
    </row>
    <row r="410" s="2" customFormat="1" ht="24.15" customHeight="1">
      <c r="A410" s="40"/>
      <c r="B410" s="41"/>
      <c r="C410" s="206" t="s">
        <v>551</v>
      </c>
      <c r="D410" s="206" t="s">
        <v>138</v>
      </c>
      <c r="E410" s="207" t="s">
        <v>552</v>
      </c>
      <c r="F410" s="208" t="s">
        <v>553</v>
      </c>
      <c r="G410" s="209" t="s">
        <v>523</v>
      </c>
      <c r="H410" s="268"/>
      <c r="I410" s="211"/>
      <c r="J410" s="212">
        <f>ROUND(I410*H410,2)</f>
        <v>0</v>
      </c>
      <c r="K410" s="208" t="s">
        <v>142</v>
      </c>
      <c r="L410" s="46"/>
      <c r="M410" s="213" t="s">
        <v>19</v>
      </c>
      <c r="N410" s="214" t="s">
        <v>43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271</v>
      </c>
      <c r="AT410" s="217" t="s">
        <v>138</v>
      </c>
      <c r="AU410" s="217" t="s">
        <v>82</v>
      </c>
      <c r="AY410" s="19" t="s">
        <v>135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80</v>
      </c>
      <c r="BK410" s="218">
        <f>ROUND(I410*H410,2)</f>
        <v>0</v>
      </c>
      <c r="BL410" s="19" t="s">
        <v>271</v>
      </c>
      <c r="BM410" s="217" t="s">
        <v>554</v>
      </c>
    </row>
    <row r="411" s="2" customFormat="1">
      <c r="A411" s="40"/>
      <c r="B411" s="41"/>
      <c r="C411" s="42"/>
      <c r="D411" s="219" t="s">
        <v>145</v>
      </c>
      <c r="E411" s="42"/>
      <c r="F411" s="220" t="s">
        <v>555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145</v>
      </c>
      <c r="AU411" s="19" t="s">
        <v>82</v>
      </c>
    </row>
    <row r="412" s="2" customFormat="1">
      <c r="A412" s="40"/>
      <c r="B412" s="41"/>
      <c r="C412" s="42"/>
      <c r="D412" s="224" t="s">
        <v>147</v>
      </c>
      <c r="E412" s="42"/>
      <c r="F412" s="225" t="s">
        <v>556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147</v>
      </c>
      <c r="AU412" s="19" t="s">
        <v>82</v>
      </c>
    </row>
    <row r="413" s="12" customFormat="1" ht="22.8" customHeight="1">
      <c r="A413" s="12"/>
      <c r="B413" s="190"/>
      <c r="C413" s="191"/>
      <c r="D413" s="192" t="s">
        <v>71</v>
      </c>
      <c r="E413" s="204" t="s">
        <v>557</v>
      </c>
      <c r="F413" s="204" t="s">
        <v>558</v>
      </c>
      <c r="G413" s="191"/>
      <c r="H413" s="191"/>
      <c r="I413" s="194"/>
      <c r="J413" s="205">
        <f>BK413</f>
        <v>0</v>
      </c>
      <c r="K413" s="191"/>
      <c r="L413" s="196"/>
      <c r="M413" s="197"/>
      <c r="N413" s="198"/>
      <c r="O413" s="198"/>
      <c r="P413" s="199">
        <f>SUM(P414:P435)</f>
        <v>0</v>
      </c>
      <c r="Q413" s="198"/>
      <c r="R413" s="199">
        <f>SUM(R414:R435)</f>
        <v>0.039949999999999999</v>
      </c>
      <c r="S413" s="198"/>
      <c r="T413" s="200">
        <f>SUM(T414:T435)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1" t="s">
        <v>82</v>
      </c>
      <c r="AT413" s="202" t="s">
        <v>71</v>
      </c>
      <c r="AU413" s="202" t="s">
        <v>80</v>
      </c>
      <c r="AY413" s="201" t="s">
        <v>135</v>
      </c>
      <c r="BK413" s="203">
        <f>SUM(BK414:BK435)</f>
        <v>0</v>
      </c>
    </row>
    <row r="414" s="2" customFormat="1" ht="24.15" customHeight="1">
      <c r="A414" s="40"/>
      <c r="B414" s="41"/>
      <c r="C414" s="206" t="s">
        <v>559</v>
      </c>
      <c r="D414" s="206" t="s">
        <v>138</v>
      </c>
      <c r="E414" s="207" t="s">
        <v>560</v>
      </c>
      <c r="F414" s="208" t="s">
        <v>561</v>
      </c>
      <c r="G414" s="209" t="s">
        <v>508</v>
      </c>
      <c r="H414" s="210">
        <v>1</v>
      </c>
      <c r="I414" s="211"/>
      <c r="J414" s="212">
        <f>ROUND(I414*H414,2)</f>
        <v>0</v>
      </c>
      <c r="K414" s="208" t="s">
        <v>142</v>
      </c>
      <c r="L414" s="46"/>
      <c r="M414" s="213" t="s">
        <v>19</v>
      </c>
      <c r="N414" s="214" t="s">
        <v>43</v>
      </c>
      <c r="O414" s="86"/>
      <c r="P414" s="215">
        <f>O414*H414</f>
        <v>0</v>
      </c>
      <c r="Q414" s="215">
        <v>0.016969999999999999</v>
      </c>
      <c r="R414" s="215">
        <f>Q414*H414</f>
        <v>0.016969999999999999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271</v>
      </c>
      <c r="AT414" s="217" t="s">
        <v>138</v>
      </c>
      <c r="AU414" s="217" t="s">
        <v>82</v>
      </c>
      <c r="AY414" s="19" t="s">
        <v>135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80</v>
      </c>
      <c r="BK414" s="218">
        <f>ROUND(I414*H414,2)</f>
        <v>0</v>
      </c>
      <c r="BL414" s="19" t="s">
        <v>271</v>
      </c>
      <c r="BM414" s="217" t="s">
        <v>562</v>
      </c>
    </row>
    <row r="415" s="2" customFormat="1">
      <c r="A415" s="40"/>
      <c r="B415" s="41"/>
      <c r="C415" s="42"/>
      <c r="D415" s="219" t="s">
        <v>145</v>
      </c>
      <c r="E415" s="42"/>
      <c r="F415" s="220" t="s">
        <v>563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145</v>
      </c>
      <c r="AU415" s="19" t="s">
        <v>82</v>
      </c>
    </row>
    <row r="416" s="2" customFormat="1">
      <c r="A416" s="40"/>
      <c r="B416" s="41"/>
      <c r="C416" s="42"/>
      <c r="D416" s="224" t="s">
        <v>147</v>
      </c>
      <c r="E416" s="42"/>
      <c r="F416" s="225" t="s">
        <v>564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147</v>
      </c>
      <c r="AU416" s="19" t="s">
        <v>82</v>
      </c>
    </row>
    <row r="417" s="14" customFormat="1">
      <c r="A417" s="14"/>
      <c r="B417" s="236"/>
      <c r="C417" s="237"/>
      <c r="D417" s="219" t="s">
        <v>149</v>
      </c>
      <c r="E417" s="238" t="s">
        <v>19</v>
      </c>
      <c r="F417" s="239" t="s">
        <v>565</v>
      </c>
      <c r="G417" s="237"/>
      <c r="H417" s="240">
        <v>1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6" t="s">
        <v>149</v>
      </c>
      <c r="AU417" s="246" t="s">
        <v>82</v>
      </c>
      <c r="AV417" s="14" t="s">
        <v>82</v>
      </c>
      <c r="AW417" s="14" t="s">
        <v>33</v>
      </c>
      <c r="AX417" s="14" t="s">
        <v>80</v>
      </c>
      <c r="AY417" s="246" t="s">
        <v>135</v>
      </c>
    </row>
    <row r="418" s="2" customFormat="1" ht="24.15" customHeight="1">
      <c r="A418" s="40"/>
      <c r="B418" s="41"/>
      <c r="C418" s="206" t="s">
        <v>566</v>
      </c>
      <c r="D418" s="206" t="s">
        <v>138</v>
      </c>
      <c r="E418" s="207" t="s">
        <v>567</v>
      </c>
      <c r="F418" s="208" t="s">
        <v>568</v>
      </c>
      <c r="G418" s="209" t="s">
        <v>508</v>
      </c>
      <c r="H418" s="210">
        <v>1</v>
      </c>
      <c r="I418" s="211"/>
      <c r="J418" s="212">
        <f>ROUND(I418*H418,2)</f>
        <v>0</v>
      </c>
      <c r="K418" s="208" t="s">
        <v>142</v>
      </c>
      <c r="L418" s="46"/>
      <c r="M418" s="213" t="s">
        <v>19</v>
      </c>
      <c r="N418" s="214" t="s">
        <v>43</v>
      </c>
      <c r="O418" s="86"/>
      <c r="P418" s="215">
        <f>O418*H418</f>
        <v>0</v>
      </c>
      <c r="Q418" s="215">
        <v>0.020729999999999998</v>
      </c>
      <c r="R418" s="215">
        <f>Q418*H418</f>
        <v>0.020729999999999998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271</v>
      </c>
      <c r="AT418" s="217" t="s">
        <v>138</v>
      </c>
      <c r="AU418" s="217" t="s">
        <v>82</v>
      </c>
      <c r="AY418" s="19" t="s">
        <v>135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80</v>
      </c>
      <c r="BK418" s="218">
        <f>ROUND(I418*H418,2)</f>
        <v>0</v>
      </c>
      <c r="BL418" s="19" t="s">
        <v>271</v>
      </c>
      <c r="BM418" s="217" t="s">
        <v>569</v>
      </c>
    </row>
    <row r="419" s="2" customFormat="1">
      <c r="A419" s="40"/>
      <c r="B419" s="41"/>
      <c r="C419" s="42"/>
      <c r="D419" s="219" t="s">
        <v>145</v>
      </c>
      <c r="E419" s="42"/>
      <c r="F419" s="220" t="s">
        <v>570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145</v>
      </c>
      <c r="AU419" s="19" t="s">
        <v>82</v>
      </c>
    </row>
    <row r="420" s="2" customFormat="1">
      <c r="A420" s="40"/>
      <c r="B420" s="41"/>
      <c r="C420" s="42"/>
      <c r="D420" s="224" t="s">
        <v>147</v>
      </c>
      <c r="E420" s="42"/>
      <c r="F420" s="225" t="s">
        <v>571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147</v>
      </c>
      <c r="AU420" s="19" t="s">
        <v>82</v>
      </c>
    </row>
    <row r="421" s="14" customFormat="1">
      <c r="A421" s="14"/>
      <c r="B421" s="236"/>
      <c r="C421" s="237"/>
      <c r="D421" s="219" t="s">
        <v>149</v>
      </c>
      <c r="E421" s="238" t="s">
        <v>19</v>
      </c>
      <c r="F421" s="239" t="s">
        <v>565</v>
      </c>
      <c r="G421" s="237"/>
      <c r="H421" s="240">
        <v>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149</v>
      </c>
      <c r="AU421" s="246" t="s">
        <v>82</v>
      </c>
      <c r="AV421" s="14" t="s">
        <v>82</v>
      </c>
      <c r="AW421" s="14" t="s">
        <v>33</v>
      </c>
      <c r="AX421" s="14" t="s">
        <v>80</v>
      </c>
      <c r="AY421" s="246" t="s">
        <v>135</v>
      </c>
    </row>
    <row r="422" s="2" customFormat="1" ht="16.5" customHeight="1">
      <c r="A422" s="40"/>
      <c r="B422" s="41"/>
      <c r="C422" s="206" t="s">
        <v>572</v>
      </c>
      <c r="D422" s="206" t="s">
        <v>138</v>
      </c>
      <c r="E422" s="207" t="s">
        <v>573</v>
      </c>
      <c r="F422" s="208" t="s">
        <v>574</v>
      </c>
      <c r="G422" s="209" t="s">
        <v>508</v>
      </c>
      <c r="H422" s="210">
        <v>1</v>
      </c>
      <c r="I422" s="211"/>
      <c r="J422" s="212">
        <f>ROUND(I422*H422,2)</f>
        <v>0</v>
      </c>
      <c r="K422" s="208" t="s">
        <v>142</v>
      </c>
      <c r="L422" s="46"/>
      <c r="M422" s="213" t="s">
        <v>19</v>
      </c>
      <c r="N422" s="214" t="s">
        <v>43</v>
      </c>
      <c r="O422" s="86"/>
      <c r="P422" s="215">
        <f>O422*H422</f>
        <v>0</v>
      </c>
      <c r="Q422" s="215">
        <v>0.0018400000000000001</v>
      </c>
      <c r="R422" s="215">
        <f>Q422*H422</f>
        <v>0.0018400000000000001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271</v>
      </c>
      <c r="AT422" s="217" t="s">
        <v>138</v>
      </c>
      <c r="AU422" s="217" t="s">
        <v>82</v>
      </c>
      <c r="AY422" s="19" t="s">
        <v>135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80</v>
      </c>
      <c r="BK422" s="218">
        <f>ROUND(I422*H422,2)</f>
        <v>0</v>
      </c>
      <c r="BL422" s="19" t="s">
        <v>271</v>
      </c>
      <c r="BM422" s="217" t="s">
        <v>575</v>
      </c>
    </row>
    <row r="423" s="2" customFormat="1">
      <c r="A423" s="40"/>
      <c r="B423" s="41"/>
      <c r="C423" s="42"/>
      <c r="D423" s="219" t="s">
        <v>145</v>
      </c>
      <c r="E423" s="42"/>
      <c r="F423" s="220" t="s">
        <v>576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145</v>
      </c>
      <c r="AU423" s="19" t="s">
        <v>82</v>
      </c>
    </row>
    <row r="424" s="2" customFormat="1">
      <c r="A424" s="40"/>
      <c r="B424" s="41"/>
      <c r="C424" s="42"/>
      <c r="D424" s="224" t="s">
        <v>147</v>
      </c>
      <c r="E424" s="42"/>
      <c r="F424" s="225" t="s">
        <v>577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147</v>
      </c>
      <c r="AU424" s="19" t="s">
        <v>82</v>
      </c>
    </row>
    <row r="425" s="14" customFormat="1">
      <c r="A425" s="14"/>
      <c r="B425" s="236"/>
      <c r="C425" s="237"/>
      <c r="D425" s="219" t="s">
        <v>149</v>
      </c>
      <c r="E425" s="238" t="s">
        <v>19</v>
      </c>
      <c r="F425" s="239" t="s">
        <v>565</v>
      </c>
      <c r="G425" s="237"/>
      <c r="H425" s="240">
        <v>1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149</v>
      </c>
      <c r="AU425" s="246" t="s">
        <v>82</v>
      </c>
      <c r="AV425" s="14" t="s">
        <v>82</v>
      </c>
      <c r="AW425" s="14" t="s">
        <v>33</v>
      </c>
      <c r="AX425" s="14" t="s">
        <v>80</v>
      </c>
      <c r="AY425" s="246" t="s">
        <v>135</v>
      </c>
    </row>
    <row r="426" s="2" customFormat="1" ht="16.5" customHeight="1">
      <c r="A426" s="40"/>
      <c r="B426" s="41"/>
      <c r="C426" s="206" t="s">
        <v>578</v>
      </c>
      <c r="D426" s="206" t="s">
        <v>138</v>
      </c>
      <c r="E426" s="207" t="s">
        <v>579</v>
      </c>
      <c r="F426" s="208" t="s">
        <v>580</v>
      </c>
      <c r="G426" s="209" t="s">
        <v>298</v>
      </c>
      <c r="H426" s="210">
        <v>1</v>
      </c>
      <c r="I426" s="211"/>
      <c r="J426" s="212">
        <f>ROUND(I426*H426,2)</f>
        <v>0</v>
      </c>
      <c r="K426" s="208" t="s">
        <v>142</v>
      </c>
      <c r="L426" s="46"/>
      <c r="M426" s="213" t="s">
        <v>19</v>
      </c>
      <c r="N426" s="214" t="s">
        <v>43</v>
      </c>
      <c r="O426" s="86"/>
      <c r="P426" s="215">
        <f>O426*H426</f>
        <v>0</v>
      </c>
      <c r="Q426" s="215">
        <v>0.00019000000000000001</v>
      </c>
      <c r="R426" s="215">
        <f>Q426*H426</f>
        <v>0.00019000000000000001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271</v>
      </c>
      <c r="AT426" s="217" t="s">
        <v>138</v>
      </c>
      <c r="AU426" s="217" t="s">
        <v>82</v>
      </c>
      <c r="AY426" s="19" t="s">
        <v>135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80</v>
      </c>
      <c r="BK426" s="218">
        <f>ROUND(I426*H426,2)</f>
        <v>0</v>
      </c>
      <c r="BL426" s="19" t="s">
        <v>271</v>
      </c>
      <c r="BM426" s="217" t="s">
        <v>581</v>
      </c>
    </row>
    <row r="427" s="2" customFormat="1">
      <c r="A427" s="40"/>
      <c r="B427" s="41"/>
      <c r="C427" s="42"/>
      <c r="D427" s="219" t="s">
        <v>145</v>
      </c>
      <c r="E427" s="42"/>
      <c r="F427" s="220" t="s">
        <v>582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145</v>
      </c>
      <c r="AU427" s="19" t="s">
        <v>82</v>
      </c>
    </row>
    <row r="428" s="2" customFormat="1">
      <c r="A428" s="40"/>
      <c r="B428" s="41"/>
      <c r="C428" s="42"/>
      <c r="D428" s="224" t="s">
        <v>147</v>
      </c>
      <c r="E428" s="42"/>
      <c r="F428" s="225" t="s">
        <v>583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147</v>
      </c>
      <c r="AU428" s="19" t="s">
        <v>82</v>
      </c>
    </row>
    <row r="429" s="14" customFormat="1">
      <c r="A429" s="14"/>
      <c r="B429" s="236"/>
      <c r="C429" s="237"/>
      <c r="D429" s="219" t="s">
        <v>149</v>
      </c>
      <c r="E429" s="238" t="s">
        <v>19</v>
      </c>
      <c r="F429" s="239" t="s">
        <v>584</v>
      </c>
      <c r="G429" s="237"/>
      <c r="H429" s="240">
        <v>1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149</v>
      </c>
      <c r="AU429" s="246" t="s">
        <v>82</v>
      </c>
      <c r="AV429" s="14" t="s">
        <v>82</v>
      </c>
      <c r="AW429" s="14" t="s">
        <v>33</v>
      </c>
      <c r="AX429" s="14" t="s">
        <v>80</v>
      </c>
      <c r="AY429" s="246" t="s">
        <v>135</v>
      </c>
    </row>
    <row r="430" s="2" customFormat="1" ht="21.75" customHeight="1">
      <c r="A430" s="40"/>
      <c r="B430" s="41"/>
      <c r="C430" s="258" t="s">
        <v>585</v>
      </c>
      <c r="D430" s="258" t="s">
        <v>265</v>
      </c>
      <c r="E430" s="259" t="s">
        <v>586</v>
      </c>
      <c r="F430" s="260" t="s">
        <v>587</v>
      </c>
      <c r="G430" s="261" t="s">
        <v>298</v>
      </c>
      <c r="H430" s="262">
        <v>1</v>
      </c>
      <c r="I430" s="263"/>
      <c r="J430" s="264">
        <f>ROUND(I430*H430,2)</f>
        <v>0</v>
      </c>
      <c r="K430" s="260" t="s">
        <v>142</v>
      </c>
      <c r="L430" s="265"/>
      <c r="M430" s="266" t="s">
        <v>19</v>
      </c>
      <c r="N430" s="267" t="s">
        <v>43</v>
      </c>
      <c r="O430" s="86"/>
      <c r="P430" s="215">
        <f>O430*H430</f>
        <v>0</v>
      </c>
      <c r="Q430" s="215">
        <v>0.00022000000000000001</v>
      </c>
      <c r="R430" s="215">
        <f>Q430*H430</f>
        <v>0.00022000000000000001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378</v>
      </c>
      <c r="AT430" s="217" t="s">
        <v>265</v>
      </c>
      <c r="AU430" s="217" t="s">
        <v>82</v>
      </c>
      <c r="AY430" s="19" t="s">
        <v>135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80</v>
      </c>
      <c r="BK430" s="218">
        <f>ROUND(I430*H430,2)</f>
        <v>0</v>
      </c>
      <c r="BL430" s="19" t="s">
        <v>271</v>
      </c>
      <c r="BM430" s="217" t="s">
        <v>588</v>
      </c>
    </row>
    <row r="431" s="2" customFormat="1">
      <c r="A431" s="40"/>
      <c r="B431" s="41"/>
      <c r="C431" s="42"/>
      <c r="D431" s="219" t="s">
        <v>145</v>
      </c>
      <c r="E431" s="42"/>
      <c r="F431" s="220" t="s">
        <v>587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145</v>
      </c>
      <c r="AU431" s="19" t="s">
        <v>82</v>
      </c>
    </row>
    <row r="432" s="14" customFormat="1">
      <c r="A432" s="14"/>
      <c r="B432" s="236"/>
      <c r="C432" s="237"/>
      <c r="D432" s="219" t="s">
        <v>149</v>
      </c>
      <c r="E432" s="238" t="s">
        <v>19</v>
      </c>
      <c r="F432" s="239" t="s">
        <v>584</v>
      </c>
      <c r="G432" s="237"/>
      <c r="H432" s="240">
        <v>1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6" t="s">
        <v>149</v>
      </c>
      <c r="AU432" s="246" t="s">
        <v>82</v>
      </c>
      <c r="AV432" s="14" t="s">
        <v>82</v>
      </c>
      <c r="AW432" s="14" t="s">
        <v>33</v>
      </c>
      <c r="AX432" s="14" t="s">
        <v>80</v>
      </c>
      <c r="AY432" s="246" t="s">
        <v>135</v>
      </c>
    </row>
    <row r="433" s="2" customFormat="1" ht="24.15" customHeight="1">
      <c r="A433" s="40"/>
      <c r="B433" s="41"/>
      <c r="C433" s="206" t="s">
        <v>200</v>
      </c>
      <c r="D433" s="206" t="s">
        <v>138</v>
      </c>
      <c r="E433" s="207" t="s">
        <v>589</v>
      </c>
      <c r="F433" s="208" t="s">
        <v>590</v>
      </c>
      <c r="G433" s="209" t="s">
        <v>523</v>
      </c>
      <c r="H433" s="268"/>
      <c r="I433" s="211"/>
      <c r="J433" s="212">
        <f>ROUND(I433*H433,2)</f>
        <v>0</v>
      </c>
      <c r="K433" s="208" t="s">
        <v>142</v>
      </c>
      <c r="L433" s="46"/>
      <c r="M433" s="213" t="s">
        <v>19</v>
      </c>
      <c r="N433" s="214" t="s">
        <v>43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271</v>
      </c>
      <c r="AT433" s="217" t="s">
        <v>138</v>
      </c>
      <c r="AU433" s="217" t="s">
        <v>82</v>
      </c>
      <c r="AY433" s="19" t="s">
        <v>135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80</v>
      </c>
      <c r="BK433" s="218">
        <f>ROUND(I433*H433,2)</f>
        <v>0</v>
      </c>
      <c r="BL433" s="19" t="s">
        <v>271</v>
      </c>
      <c r="BM433" s="217" t="s">
        <v>591</v>
      </c>
    </row>
    <row r="434" s="2" customFormat="1">
      <c r="A434" s="40"/>
      <c r="B434" s="41"/>
      <c r="C434" s="42"/>
      <c r="D434" s="219" t="s">
        <v>145</v>
      </c>
      <c r="E434" s="42"/>
      <c r="F434" s="220" t="s">
        <v>592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145</v>
      </c>
      <c r="AU434" s="19" t="s">
        <v>82</v>
      </c>
    </row>
    <row r="435" s="2" customFormat="1">
      <c r="A435" s="40"/>
      <c r="B435" s="41"/>
      <c r="C435" s="42"/>
      <c r="D435" s="224" t="s">
        <v>147</v>
      </c>
      <c r="E435" s="42"/>
      <c r="F435" s="225" t="s">
        <v>593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147</v>
      </c>
      <c r="AU435" s="19" t="s">
        <v>82</v>
      </c>
    </row>
    <row r="436" s="12" customFormat="1" ht="22.8" customHeight="1">
      <c r="A436" s="12"/>
      <c r="B436" s="190"/>
      <c r="C436" s="191"/>
      <c r="D436" s="192" t="s">
        <v>71</v>
      </c>
      <c r="E436" s="204" t="s">
        <v>594</v>
      </c>
      <c r="F436" s="204" t="s">
        <v>595</v>
      </c>
      <c r="G436" s="191"/>
      <c r="H436" s="191"/>
      <c r="I436" s="194"/>
      <c r="J436" s="205">
        <f>BK436</f>
        <v>0</v>
      </c>
      <c r="K436" s="191"/>
      <c r="L436" s="196"/>
      <c r="M436" s="197"/>
      <c r="N436" s="198"/>
      <c r="O436" s="198"/>
      <c r="P436" s="199">
        <f>SUM(P437:P443)</f>
        <v>0</v>
      </c>
      <c r="Q436" s="198"/>
      <c r="R436" s="199">
        <f>SUM(R437:R443)</f>
        <v>0.03449</v>
      </c>
      <c r="S436" s="198"/>
      <c r="T436" s="200">
        <f>SUM(T437:T443)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1" t="s">
        <v>82</v>
      </c>
      <c r="AT436" s="202" t="s">
        <v>71</v>
      </c>
      <c r="AU436" s="202" t="s">
        <v>80</v>
      </c>
      <c r="AY436" s="201" t="s">
        <v>135</v>
      </c>
      <c r="BK436" s="203">
        <f>SUM(BK437:BK443)</f>
        <v>0</v>
      </c>
    </row>
    <row r="437" s="2" customFormat="1" ht="24.15" customHeight="1">
      <c r="A437" s="40"/>
      <c r="B437" s="41"/>
      <c r="C437" s="206" t="s">
        <v>247</v>
      </c>
      <c r="D437" s="206" t="s">
        <v>138</v>
      </c>
      <c r="E437" s="207" t="s">
        <v>596</v>
      </c>
      <c r="F437" s="208" t="s">
        <v>597</v>
      </c>
      <c r="G437" s="209" t="s">
        <v>508</v>
      </c>
      <c r="H437" s="210">
        <v>1</v>
      </c>
      <c r="I437" s="211"/>
      <c r="J437" s="212">
        <f>ROUND(I437*H437,2)</f>
        <v>0</v>
      </c>
      <c r="K437" s="208" t="s">
        <v>441</v>
      </c>
      <c r="L437" s="46"/>
      <c r="M437" s="213" t="s">
        <v>19</v>
      </c>
      <c r="N437" s="214" t="s">
        <v>43</v>
      </c>
      <c r="O437" s="86"/>
      <c r="P437" s="215">
        <f>O437*H437</f>
        <v>0</v>
      </c>
      <c r="Q437" s="215">
        <v>0.03449</v>
      </c>
      <c r="R437" s="215">
        <f>Q437*H437</f>
        <v>0.03449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271</v>
      </c>
      <c r="AT437" s="217" t="s">
        <v>138</v>
      </c>
      <c r="AU437" s="217" t="s">
        <v>82</v>
      </c>
      <c r="AY437" s="19" t="s">
        <v>135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271</v>
      </c>
      <c r="BM437" s="217" t="s">
        <v>598</v>
      </c>
    </row>
    <row r="438" s="2" customFormat="1">
      <c r="A438" s="40"/>
      <c r="B438" s="41"/>
      <c r="C438" s="42"/>
      <c r="D438" s="219" t="s">
        <v>145</v>
      </c>
      <c r="E438" s="42"/>
      <c r="F438" s="220" t="s">
        <v>597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145</v>
      </c>
      <c r="AU438" s="19" t="s">
        <v>82</v>
      </c>
    </row>
    <row r="439" s="13" customFormat="1">
      <c r="A439" s="13"/>
      <c r="B439" s="226"/>
      <c r="C439" s="227"/>
      <c r="D439" s="219" t="s">
        <v>149</v>
      </c>
      <c r="E439" s="228" t="s">
        <v>19</v>
      </c>
      <c r="F439" s="229" t="s">
        <v>166</v>
      </c>
      <c r="G439" s="227"/>
      <c r="H439" s="228" t="s">
        <v>19</v>
      </c>
      <c r="I439" s="230"/>
      <c r="J439" s="227"/>
      <c r="K439" s="227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149</v>
      </c>
      <c r="AU439" s="235" t="s">
        <v>82</v>
      </c>
      <c r="AV439" s="13" t="s">
        <v>80</v>
      </c>
      <c r="AW439" s="13" t="s">
        <v>33</v>
      </c>
      <c r="AX439" s="13" t="s">
        <v>72</v>
      </c>
      <c r="AY439" s="235" t="s">
        <v>135</v>
      </c>
    </row>
    <row r="440" s="14" customFormat="1">
      <c r="A440" s="14"/>
      <c r="B440" s="236"/>
      <c r="C440" s="237"/>
      <c r="D440" s="219" t="s">
        <v>149</v>
      </c>
      <c r="E440" s="238" t="s">
        <v>19</v>
      </c>
      <c r="F440" s="239" t="s">
        <v>599</v>
      </c>
      <c r="G440" s="237"/>
      <c r="H440" s="240">
        <v>1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149</v>
      </c>
      <c r="AU440" s="246" t="s">
        <v>82</v>
      </c>
      <c r="AV440" s="14" t="s">
        <v>82</v>
      </c>
      <c r="AW440" s="14" t="s">
        <v>33</v>
      </c>
      <c r="AX440" s="14" t="s">
        <v>80</v>
      </c>
      <c r="AY440" s="246" t="s">
        <v>135</v>
      </c>
    </row>
    <row r="441" s="2" customFormat="1" ht="24.15" customHeight="1">
      <c r="A441" s="40"/>
      <c r="B441" s="41"/>
      <c r="C441" s="206" t="s">
        <v>184</v>
      </c>
      <c r="D441" s="206" t="s">
        <v>138</v>
      </c>
      <c r="E441" s="207" t="s">
        <v>600</v>
      </c>
      <c r="F441" s="208" t="s">
        <v>601</v>
      </c>
      <c r="G441" s="209" t="s">
        <v>523</v>
      </c>
      <c r="H441" s="268"/>
      <c r="I441" s="211"/>
      <c r="J441" s="212">
        <f>ROUND(I441*H441,2)</f>
        <v>0</v>
      </c>
      <c r="K441" s="208" t="s">
        <v>142</v>
      </c>
      <c r="L441" s="46"/>
      <c r="M441" s="213" t="s">
        <v>19</v>
      </c>
      <c r="N441" s="214" t="s">
        <v>43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271</v>
      </c>
      <c r="AT441" s="217" t="s">
        <v>138</v>
      </c>
      <c r="AU441" s="217" t="s">
        <v>82</v>
      </c>
      <c r="AY441" s="19" t="s">
        <v>135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80</v>
      </c>
      <c r="BK441" s="218">
        <f>ROUND(I441*H441,2)</f>
        <v>0</v>
      </c>
      <c r="BL441" s="19" t="s">
        <v>271</v>
      </c>
      <c r="BM441" s="217" t="s">
        <v>602</v>
      </c>
    </row>
    <row r="442" s="2" customFormat="1">
      <c r="A442" s="40"/>
      <c r="B442" s="41"/>
      <c r="C442" s="42"/>
      <c r="D442" s="219" t="s">
        <v>145</v>
      </c>
      <c r="E442" s="42"/>
      <c r="F442" s="220" t="s">
        <v>603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145</v>
      </c>
      <c r="AU442" s="19" t="s">
        <v>82</v>
      </c>
    </row>
    <row r="443" s="2" customFormat="1">
      <c r="A443" s="40"/>
      <c r="B443" s="41"/>
      <c r="C443" s="42"/>
      <c r="D443" s="224" t="s">
        <v>147</v>
      </c>
      <c r="E443" s="42"/>
      <c r="F443" s="225" t="s">
        <v>604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147</v>
      </c>
      <c r="AU443" s="19" t="s">
        <v>82</v>
      </c>
    </row>
    <row r="444" s="12" customFormat="1" ht="22.8" customHeight="1">
      <c r="A444" s="12"/>
      <c r="B444" s="190"/>
      <c r="C444" s="191"/>
      <c r="D444" s="192" t="s">
        <v>71</v>
      </c>
      <c r="E444" s="204" t="s">
        <v>605</v>
      </c>
      <c r="F444" s="204" t="s">
        <v>606</v>
      </c>
      <c r="G444" s="191"/>
      <c r="H444" s="191"/>
      <c r="I444" s="194"/>
      <c r="J444" s="205">
        <f>BK444</f>
        <v>0</v>
      </c>
      <c r="K444" s="191"/>
      <c r="L444" s="196"/>
      <c r="M444" s="197"/>
      <c r="N444" s="198"/>
      <c r="O444" s="198"/>
      <c r="P444" s="199">
        <f>SUM(P445:P461)</f>
        <v>0</v>
      </c>
      <c r="Q444" s="198"/>
      <c r="R444" s="199">
        <f>SUM(R445:R461)</f>
        <v>0.12305000000000001</v>
      </c>
      <c r="S444" s="198"/>
      <c r="T444" s="200">
        <f>SUM(T445:T461)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1" t="s">
        <v>82</v>
      </c>
      <c r="AT444" s="202" t="s">
        <v>71</v>
      </c>
      <c r="AU444" s="202" t="s">
        <v>80</v>
      </c>
      <c r="AY444" s="201" t="s">
        <v>135</v>
      </c>
      <c r="BK444" s="203">
        <f>SUM(BK445:BK461)</f>
        <v>0</v>
      </c>
    </row>
    <row r="445" s="2" customFormat="1" ht="24.15" customHeight="1">
      <c r="A445" s="40"/>
      <c r="B445" s="41"/>
      <c r="C445" s="206" t="s">
        <v>607</v>
      </c>
      <c r="D445" s="206" t="s">
        <v>138</v>
      </c>
      <c r="E445" s="207" t="s">
        <v>608</v>
      </c>
      <c r="F445" s="208" t="s">
        <v>609</v>
      </c>
      <c r="G445" s="209" t="s">
        <v>171</v>
      </c>
      <c r="H445" s="210">
        <v>83</v>
      </c>
      <c r="I445" s="211"/>
      <c r="J445" s="212">
        <f>ROUND(I445*H445,2)</f>
        <v>0</v>
      </c>
      <c r="K445" s="208" t="s">
        <v>142</v>
      </c>
      <c r="L445" s="46"/>
      <c r="M445" s="213" t="s">
        <v>19</v>
      </c>
      <c r="N445" s="214" t="s">
        <v>43</v>
      </c>
      <c r="O445" s="86"/>
      <c r="P445" s="215">
        <f>O445*H445</f>
        <v>0</v>
      </c>
      <c r="Q445" s="215">
        <v>0.00148</v>
      </c>
      <c r="R445" s="215">
        <f>Q445*H445</f>
        <v>0.12284000000000001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271</v>
      </c>
      <c r="AT445" s="217" t="s">
        <v>138</v>
      </c>
      <c r="AU445" s="217" t="s">
        <v>82</v>
      </c>
      <c r="AY445" s="19" t="s">
        <v>135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80</v>
      </c>
      <c r="BK445" s="218">
        <f>ROUND(I445*H445,2)</f>
        <v>0</v>
      </c>
      <c r="BL445" s="19" t="s">
        <v>271</v>
      </c>
      <c r="BM445" s="217" t="s">
        <v>610</v>
      </c>
    </row>
    <row r="446" s="2" customFormat="1">
      <c r="A446" s="40"/>
      <c r="B446" s="41"/>
      <c r="C446" s="42"/>
      <c r="D446" s="219" t="s">
        <v>145</v>
      </c>
      <c r="E446" s="42"/>
      <c r="F446" s="220" t="s">
        <v>611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145</v>
      </c>
      <c r="AU446" s="19" t="s">
        <v>82</v>
      </c>
    </row>
    <row r="447" s="2" customFormat="1">
      <c r="A447" s="40"/>
      <c r="B447" s="41"/>
      <c r="C447" s="42"/>
      <c r="D447" s="224" t="s">
        <v>147</v>
      </c>
      <c r="E447" s="42"/>
      <c r="F447" s="225" t="s">
        <v>612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147</v>
      </c>
      <c r="AU447" s="19" t="s">
        <v>82</v>
      </c>
    </row>
    <row r="448" s="13" customFormat="1">
      <c r="A448" s="13"/>
      <c r="B448" s="226"/>
      <c r="C448" s="227"/>
      <c r="D448" s="219" t="s">
        <v>149</v>
      </c>
      <c r="E448" s="228" t="s">
        <v>19</v>
      </c>
      <c r="F448" s="229" t="s">
        <v>150</v>
      </c>
      <c r="G448" s="227"/>
      <c r="H448" s="228" t="s">
        <v>19</v>
      </c>
      <c r="I448" s="230"/>
      <c r="J448" s="227"/>
      <c r="K448" s="227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149</v>
      </c>
      <c r="AU448" s="235" t="s">
        <v>82</v>
      </c>
      <c r="AV448" s="13" t="s">
        <v>80</v>
      </c>
      <c r="AW448" s="13" t="s">
        <v>33</v>
      </c>
      <c r="AX448" s="13" t="s">
        <v>72</v>
      </c>
      <c r="AY448" s="235" t="s">
        <v>135</v>
      </c>
    </row>
    <row r="449" s="14" customFormat="1">
      <c r="A449" s="14"/>
      <c r="B449" s="236"/>
      <c r="C449" s="237"/>
      <c r="D449" s="219" t="s">
        <v>149</v>
      </c>
      <c r="E449" s="238" t="s">
        <v>19</v>
      </c>
      <c r="F449" s="239" t="s">
        <v>613</v>
      </c>
      <c r="G449" s="237"/>
      <c r="H449" s="240">
        <v>83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149</v>
      </c>
      <c r="AU449" s="246" t="s">
        <v>82</v>
      </c>
      <c r="AV449" s="14" t="s">
        <v>82</v>
      </c>
      <c r="AW449" s="14" t="s">
        <v>33</v>
      </c>
      <c r="AX449" s="14" t="s">
        <v>80</v>
      </c>
      <c r="AY449" s="246" t="s">
        <v>135</v>
      </c>
    </row>
    <row r="450" s="2" customFormat="1" ht="21.75" customHeight="1">
      <c r="A450" s="40"/>
      <c r="B450" s="41"/>
      <c r="C450" s="206" t="s">
        <v>614</v>
      </c>
      <c r="D450" s="206" t="s">
        <v>138</v>
      </c>
      <c r="E450" s="207" t="s">
        <v>615</v>
      </c>
      <c r="F450" s="208" t="s">
        <v>616</v>
      </c>
      <c r="G450" s="209" t="s">
        <v>171</v>
      </c>
      <c r="H450" s="210">
        <v>83</v>
      </c>
      <c r="I450" s="211"/>
      <c r="J450" s="212">
        <f>ROUND(I450*H450,2)</f>
        <v>0</v>
      </c>
      <c r="K450" s="208" t="s">
        <v>142</v>
      </c>
      <c r="L450" s="46"/>
      <c r="M450" s="213" t="s">
        <v>19</v>
      </c>
      <c r="N450" s="214" t="s">
        <v>43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271</v>
      </c>
      <c r="AT450" s="217" t="s">
        <v>138</v>
      </c>
      <c r="AU450" s="217" t="s">
        <v>82</v>
      </c>
      <c r="AY450" s="19" t="s">
        <v>135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80</v>
      </c>
      <c r="BK450" s="218">
        <f>ROUND(I450*H450,2)</f>
        <v>0</v>
      </c>
      <c r="BL450" s="19" t="s">
        <v>271</v>
      </c>
      <c r="BM450" s="217" t="s">
        <v>617</v>
      </c>
    </row>
    <row r="451" s="2" customFormat="1">
      <c r="A451" s="40"/>
      <c r="B451" s="41"/>
      <c r="C451" s="42"/>
      <c r="D451" s="219" t="s">
        <v>145</v>
      </c>
      <c r="E451" s="42"/>
      <c r="F451" s="220" t="s">
        <v>618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145</v>
      </c>
      <c r="AU451" s="19" t="s">
        <v>82</v>
      </c>
    </row>
    <row r="452" s="2" customFormat="1">
      <c r="A452" s="40"/>
      <c r="B452" s="41"/>
      <c r="C452" s="42"/>
      <c r="D452" s="224" t="s">
        <v>147</v>
      </c>
      <c r="E452" s="42"/>
      <c r="F452" s="225" t="s">
        <v>619</v>
      </c>
      <c r="G452" s="42"/>
      <c r="H452" s="42"/>
      <c r="I452" s="221"/>
      <c r="J452" s="42"/>
      <c r="K452" s="42"/>
      <c r="L452" s="46"/>
      <c r="M452" s="222"/>
      <c r="N452" s="223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147</v>
      </c>
      <c r="AU452" s="19" t="s">
        <v>82</v>
      </c>
    </row>
    <row r="453" s="13" customFormat="1">
      <c r="A453" s="13"/>
      <c r="B453" s="226"/>
      <c r="C453" s="227"/>
      <c r="D453" s="219" t="s">
        <v>149</v>
      </c>
      <c r="E453" s="228" t="s">
        <v>19</v>
      </c>
      <c r="F453" s="229" t="s">
        <v>150</v>
      </c>
      <c r="G453" s="227"/>
      <c r="H453" s="228" t="s">
        <v>19</v>
      </c>
      <c r="I453" s="230"/>
      <c r="J453" s="227"/>
      <c r="K453" s="227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149</v>
      </c>
      <c r="AU453" s="235" t="s">
        <v>82</v>
      </c>
      <c r="AV453" s="13" t="s">
        <v>80</v>
      </c>
      <c r="AW453" s="13" t="s">
        <v>33</v>
      </c>
      <c r="AX453" s="13" t="s">
        <v>72</v>
      </c>
      <c r="AY453" s="235" t="s">
        <v>135</v>
      </c>
    </row>
    <row r="454" s="14" customFormat="1">
      <c r="A454" s="14"/>
      <c r="B454" s="236"/>
      <c r="C454" s="237"/>
      <c r="D454" s="219" t="s">
        <v>149</v>
      </c>
      <c r="E454" s="238" t="s">
        <v>19</v>
      </c>
      <c r="F454" s="239" t="s">
        <v>613</v>
      </c>
      <c r="G454" s="237"/>
      <c r="H454" s="240">
        <v>83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149</v>
      </c>
      <c r="AU454" s="246" t="s">
        <v>82</v>
      </c>
      <c r="AV454" s="14" t="s">
        <v>82</v>
      </c>
      <c r="AW454" s="14" t="s">
        <v>33</v>
      </c>
      <c r="AX454" s="14" t="s">
        <v>80</v>
      </c>
      <c r="AY454" s="246" t="s">
        <v>135</v>
      </c>
    </row>
    <row r="455" s="2" customFormat="1" ht="24.15" customHeight="1">
      <c r="A455" s="40"/>
      <c r="B455" s="41"/>
      <c r="C455" s="206" t="s">
        <v>620</v>
      </c>
      <c r="D455" s="206" t="s">
        <v>138</v>
      </c>
      <c r="E455" s="207" t="s">
        <v>621</v>
      </c>
      <c r="F455" s="208" t="s">
        <v>622</v>
      </c>
      <c r="G455" s="209" t="s">
        <v>298</v>
      </c>
      <c r="H455" s="210">
        <v>1</v>
      </c>
      <c r="I455" s="211"/>
      <c r="J455" s="212">
        <f>ROUND(I455*H455,2)</f>
        <v>0</v>
      </c>
      <c r="K455" s="208" t="s">
        <v>441</v>
      </c>
      <c r="L455" s="46"/>
      <c r="M455" s="213" t="s">
        <v>19</v>
      </c>
      <c r="N455" s="214" t="s">
        <v>43</v>
      </c>
      <c r="O455" s="86"/>
      <c r="P455" s="215">
        <f>O455*H455</f>
        <v>0</v>
      </c>
      <c r="Q455" s="215">
        <v>0.00021000000000000001</v>
      </c>
      <c r="R455" s="215">
        <f>Q455*H455</f>
        <v>0.00021000000000000001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271</v>
      </c>
      <c r="AT455" s="217" t="s">
        <v>138</v>
      </c>
      <c r="AU455" s="217" t="s">
        <v>82</v>
      </c>
      <c r="AY455" s="19" t="s">
        <v>135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80</v>
      </c>
      <c r="BK455" s="218">
        <f>ROUND(I455*H455,2)</f>
        <v>0</v>
      </c>
      <c r="BL455" s="19" t="s">
        <v>271</v>
      </c>
      <c r="BM455" s="217" t="s">
        <v>623</v>
      </c>
    </row>
    <row r="456" s="2" customFormat="1">
      <c r="A456" s="40"/>
      <c r="B456" s="41"/>
      <c r="C456" s="42"/>
      <c r="D456" s="219" t="s">
        <v>145</v>
      </c>
      <c r="E456" s="42"/>
      <c r="F456" s="220" t="s">
        <v>622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145</v>
      </c>
      <c r="AU456" s="19" t="s">
        <v>82</v>
      </c>
    </row>
    <row r="457" s="13" customFormat="1">
      <c r="A457" s="13"/>
      <c r="B457" s="226"/>
      <c r="C457" s="227"/>
      <c r="D457" s="219" t="s">
        <v>149</v>
      </c>
      <c r="E457" s="228" t="s">
        <v>19</v>
      </c>
      <c r="F457" s="229" t="s">
        <v>150</v>
      </c>
      <c r="G457" s="227"/>
      <c r="H457" s="228" t="s">
        <v>19</v>
      </c>
      <c r="I457" s="230"/>
      <c r="J457" s="227"/>
      <c r="K457" s="227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149</v>
      </c>
      <c r="AU457" s="235" t="s">
        <v>82</v>
      </c>
      <c r="AV457" s="13" t="s">
        <v>80</v>
      </c>
      <c r="AW457" s="13" t="s">
        <v>33</v>
      </c>
      <c r="AX457" s="13" t="s">
        <v>72</v>
      </c>
      <c r="AY457" s="235" t="s">
        <v>135</v>
      </c>
    </row>
    <row r="458" s="14" customFormat="1">
      <c r="A458" s="14"/>
      <c r="B458" s="236"/>
      <c r="C458" s="237"/>
      <c r="D458" s="219" t="s">
        <v>149</v>
      </c>
      <c r="E458" s="238" t="s">
        <v>19</v>
      </c>
      <c r="F458" s="239" t="s">
        <v>624</v>
      </c>
      <c r="G458" s="237"/>
      <c r="H458" s="240">
        <v>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149</v>
      </c>
      <c r="AU458" s="246" t="s">
        <v>82</v>
      </c>
      <c r="AV458" s="14" t="s">
        <v>82</v>
      </c>
      <c r="AW458" s="14" t="s">
        <v>33</v>
      </c>
      <c r="AX458" s="14" t="s">
        <v>80</v>
      </c>
      <c r="AY458" s="246" t="s">
        <v>135</v>
      </c>
    </row>
    <row r="459" s="2" customFormat="1" ht="24.15" customHeight="1">
      <c r="A459" s="40"/>
      <c r="B459" s="41"/>
      <c r="C459" s="206" t="s">
        <v>625</v>
      </c>
      <c r="D459" s="206" t="s">
        <v>138</v>
      </c>
      <c r="E459" s="207" t="s">
        <v>626</v>
      </c>
      <c r="F459" s="208" t="s">
        <v>627</v>
      </c>
      <c r="G459" s="209" t="s">
        <v>523</v>
      </c>
      <c r="H459" s="268"/>
      <c r="I459" s="211"/>
      <c r="J459" s="212">
        <f>ROUND(I459*H459,2)</f>
        <v>0</v>
      </c>
      <c r="K459" s="208" t="s">
        <v>142</v>
      </c>
      <c r="L459" s="46"/>
      <c r="M459" s="213" t="s">
        <v>19</v>
      </c>
      <c r="N459" s="214" t="s">
        <v>43</v>
      </c>
      <c r="O459" s="86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271</v>
      </c>
      <c r="AT459" s="217" t="s">
        <v>138</v>
      </c>
      <c r="AU459" s="217" t="s">
        <v>82</v>
      </c>
      <c r="AY459" s="19" t="s">
        <v>135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80</v>
      </c>
      <c r="BK459" s="218">
        <f>ROUND(I459*H459,2)</f>
        <v>0</v>
      </c>
      <c r="BL459" s="19" t="s">
        <v>271</v>
      </c>
      <c r="BM459" s="217" t="s">
        <v>628</v>
      </c>
    </row>
    <row r="460" s="2" customFormat="1">
      <c r="A460" s="40"/>
      <c r="B460" s="41"/>
      <c r="C460" s="42"/>
      <c r="D460" s="219" t="s">
        <v>145</v>
      </c>
      <c r="E460" s="42"/>
      <c r="F460" s="220" t="s">
        <v>629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145</v>
      </c>
      <c r="AU460" s="19" t="s">
        <v>82</v>
      </c>
    </row>
    <row r="461" s="2" customFormat="1">
      <c r="A461" s="40"/>
      <c r="B461" s="41"/>
      <c r="C461" s="42"/>
      <c r="D461" s="224" t="s">
        <v>147</v>
      </c>
      <c r="E461" s="42"/>
      <c r="F461" s="225" t="s">
        <v>630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147</v>
      </c>
      <c r="AU461" s="19" t="s">
        <v>82</v>
      </c>
    </row>
    <row r="462" s="12" customFormat="1" ht="22.8" customHeight="1">
      <c r="A462" s="12"/>
      <c r="B462" s="190"/>
      <c r="C462" s="191"/>
      <c r="D462" s="192" t="s">
        <v>71</v>
      </c>
      <c r="E462" s="204" t="s">
        <v>631</v>
      </c>
      <c r="F462" s="204" t="s">
        <v>632</v>
      </c>
      <c r="G462" s="191"/>
      <c r="H462" s="191"/>
      <c r="I462" s="194"/>
      <c r="J462" s="205">
        <f>BK462</f>
        <v>0</v>
      </c>
      <c r="K462" s="191"/>
      <c r="L462" s="196"/>
      <c r="M462" s="197"/>
      <c r="N462" s="198"/>
      <c r="O462" s="198"/>
      <c r="P462" s="199">
        <f>SUM(P463:P480)</f>
        <v>0</v>
      </c>
      <c r="Q462" s="198"/>
      <c r="R462" s="199">
        <f>SUM(R463:R480)</f>
        <v>0.19081999999999999</v>
      </c>
      <c r="S462" s="198"/>
      <c r="T462" s="200">
        <f>SUM(T463:T480)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1" t="s">
        <v>82</v>
      </c>
      <c r="AT462" s="202" t="s">
        <v>71</v>
      </c>
      <c r="AU462" s="202" t="s">
        <v>80</v>
      </c>
      <c r="AY462" s="201" t="s">
        <v>135</v>
      </c>
      <c r="BK462" s="203">
        <f>SUM(BK463:BK480)</f>
        <v>0</v>
      </c>
    </row>
    <row r="463" s="2" customFormat="1" ht="44.25" customHeight="1">
      <c r="A463" s="40"/>
      <c r="B463" s="41"/>
      <c r="C463" s="206" t="s">
        <v>633</v>
      </c>
      <c r="D463" s="206" t="s">
        <v>138</v>
      </c>
      <c r="E463" s="207" t="s">
        <v>634</v>
      </c>
      <c r="F463" s="208" t="s">
        <v>635</v>
      </c>
      <c r="G463" s="209" t="s">
        <v>298</v>
      </c>
      <c r="H463" s="210">
        <v>7</v>
      </c>
      <c r="I463" s="211"/>
      <c r="J463" s="212">
        <f>ROUND(I463*H463,2)</f>
        <v>0</v>
      </c>
      <c r="K463" s="208" t="s">
        <v>441</v>
      </c>
      <c r="L463" s="46"/>
      <c r="M463" s="213" t="s">
        <v>19</v>
      </c>
      <c r="N463" s="214" t="s">
        <v>43</v>
      </c>
      <c r="O463" s="86"/>
      <c r="P463" s="215">
        <f>O463*H463</f>
        <v>0</v>
      </c>
      <c r="Q463" s="215">
        <v>0.02726</v>
      </c>
      <c r="R463" s="215">
        <f>Q463*H463</f>
        <v>0.19081999999999999</v>
      </c>
      <c r="S463" s="215">
        <v>0</v>
      </c>
      <c r="T463" s="216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271</v>
      </c>
      <c r="AT463" s="217" t="s">
        <v>138</v>
      </c>
      <c r="AU463" s="217" t="s">
        <v>82</v>
      </c>
      <c r="AY463" s="19" t="s">
        <v>135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80</v>
      </c>
      <c r="BK463" s="218">
        <f>ROUND(I463*H463,2)</f>
        <v>0</v>
      </c>
      <c r="BL463" s="19" t="s">
        <v>271</v>
      </c>
      <c r="BM463" s="217" t="s">
        <v>636</v>
      </c>
    </row>
    <row r="464" s="2" customFormat="1">
      <c r="A464" s="40"/>
      <c r="B464" s="41"/>
      <c r="C464" s="42"/>
      <c r="D464" s="219" t="s">
        <v>145</v>
      </c>
      <c r="E464" s="42"/>
      <c r="F464" s="220" t="s">
        <v>635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145</v>
      </c>
      <c r="AU464" s="19" t="s">
        <v>82</v>
      </c>
    </row>
    <row r="465" s="13" customFormat="1">
      <c r="A465" s="13"/>
      <c r="B465" s="226"/>
      <c r="C465" s="227"/>
      <c r="D465" s="219" t="s">
        <v>149</v>
      </c>
      <c r="E465" s="228" t="s">
        <v>19</v>
      </c>
      <c r="F465" s="229" t="s">
        <v>150</v>
      </c>
      <c r="G465" s="227"/>
      <c r="H465" s="228" t="s">
        <v>19</v>
      </c>
      <c r="I465" s="230"/>
      <c r="J465" s="227"/>
      <c r="K465" s="227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149</v>
      </c>
      <c r="AU465" s="235" t="s">
        <v>82</v>
      </c>
      <c r="AV465" s="13" t="s">
        <v>80</v>
      </c>
      <c r="AW465" s="13" t="s">
        <v>33</v>
      </c>
      <c r="AX465" s="13" t="s">
        <v>72</v>
      </c>
      <c r="AY465" s="235" t="s">
        <v>135</v>
      </c>
    </row>
    <row r="466" s="13" customFormat="1">
      <c r="A466" s="13"/>
      <c r="B466" s="226"/>
      <c r="C466" s="227"/>
      <c r="D466" s="219" t="s">
        <v>149</v>
      </c>
      <c r="E466" s="228" t="s">
        <v>19</v>
      </c>
      <c r="F466" s="229" t="s">
        <v>637</v>
      </c>
      <c r="G466" s="227"/>
      <c r="H466" s="228" t="s">
        <v>19</v>
      </c>
      <c r="I466" s="230"/>
      <c r="J466" s="227"/>
      <c r="K466" s="227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149</v>
      </c>
      <c r="AU466" s="235" t="s">
        <v>82</v>
      </c>
      <c r="AV466" s="13" t="s">
        <v>80</v>
      </c>
      <c r="AW466" s="13" t="s">
        <v>33</v>
      </c>
      <c r="AX466" s="13" t="s">
        <v>72</v>
      </c>
      <c r="AY466" s="235" t="s">
        <v>135</v>
      </c>
    </row>
    <row r="467" s="14" customFormat="1">
      <c r="A467" s="14"/>
      <c r="B467" s="236"/>
      <c r="C467" s="237"/>
      <c r="D467" s="219" t="s">
        <v>149</v>
      </c>
      <c r="E467" s="238" t="s">
        <v>19</v>
      </c>
      <c r="F467" s="239" t="s">
        <v>638</v>
      </c>
      <c r="G467" s="237"/>
      <c r="H467" s="240">
        <v>7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6" t="s">
        <v>149</v>
      </c>
      <c r="AU467" s="246" t="s">
        <v>82</v>
      </c>
      <c r="AV467" s="14" t="s">
        <v>82</v>
      </c>
      <c r="AW467" s="14" t="s">
        <v>33</v>
      </c>
      <c r="AX467" s="14" t="s">
        <v>80</v>
      </c>
      <c r="AY467" s="246" t="s">
        <v>135</v>
      </c>
    </row>
    <row r="468" s="2" customFormat="1" ht="16.5" customHeight="1">
      <c r="A468" s="40"/>
      <c r="B468" s="41"/>
      <c r="C468" s="206" t="s">
        <v>639</v>
      </c>
      <c r="D468" s="206" t="s">
        <v>138</v>
      </c>
      <c r="E468" s="207" t="s">
        <v>640</v>
      </c>
      <c r="F468" s="208" t="s">
        <v>641</v>
      </c>
      <c r="G468" s="209" t="s">
        <v>179</v>
      </c>
      <c r="H468" s="210">
        <v>10</v>
      </c>
      <c r="I468" s="211"/>
      <c r="J468" s="212">
        <f>ROUND(I468*H468,2)</f>
        <v>0</v>
      </c>
      <c r="K468" s="208" t="s">
        <v>142</v>
      </c>
      <c r="L468" s="46"/>
      <c r="M468" s="213" t="s">
        <v>19</v>
      </c>
      <c r="N468" s="214" t="s">
        <v>43</v>
      </c>
      <c r="O468" s="86"/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271</v>
      </c>
      <c r="AT468" s="217" t="s">
        <v>138</v>
      </c>
      <c r="AU468" s="217" t="s">
        <v>82</v>
      </c>
      <c r="AY468" s="19" t="s">
        <v>135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80</v>
      </c>
      <c r="BK468" s="218">
        <f>ROUND(I468*H468,2)</f>
        <v>0</v>
      </c>
      <c r="BL468" s="19" t="s">
        <v>271</v>
      </c>
      <c r="BM468" s="217" t="s">
        <v>642</v>
      </c>
    </row>
    <row r="469" s="2" customFormat="1">
      <c r="A469" s="40"/>
      <c r="B469" s="41"/>
      <c r="C469" s="42"/>
      <c r="D469" s="219" t="s">
        <v>145</v>
      </c>
      <c r="E469" s="42"/>
      <c r="F469" s="220" t="s">
        <v>643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145</v>
      </c>
      <c r="AU469" s="19" t="s">
        <v>82</v>
      </c>
    </row>
    <row r="470" s="2" customFormat="1">
      <c r="A470" s="40"/>
      <c r="B470" s="41"/>
      <c r="C470" s="42"/>
      <c r="D470" s="224" t="s">
        <v>147</v>
      </c>
      <c r="E470" s="42"/>
      <c r="F470" s="225" t="s">
        <v>644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147</v>
      </c>
      <c r="AU470" s="19" t="s">
        <v>82</v>
      </c>
    </row>
    <row r="471" s="13" customFormat="1">
      <c r="A471" s="13"/>
      <c r="B471" s="226"/>
      <c r="C471" s="227"/>
      <c r="D471" s="219" t="s">
        <v>149</v>
      </c>
      <c r="E471" s="228" t="s">
        <v>19</v>
      </c>
      <c r="F471" s="229" t="s">
        <v>150</v>
      </c>
      <c r="G471" s="227"/>
      <c r="H471" s="228" t="s">
        <v>19</v>
      </c>
      <c r="I471" s="230"/>
      <c r="J471" s="227"/>
      <c r="K471" s="227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149</v>
      </c>
      <c r="AU471" s="235" t="s">
        <v>82</v>
      </c>
      <c r="AV471" s="13" t="s">
        <v>80</v>
      </c>
      <c r="AW471" s="13" t="s">
        <v>33</v>
      </c>
      <c r="AX471" s="13" t="s">
        <v>72</v>
      </c>
      <c r="AY471" s="235" t="s">
        <v>135</v>
      </c>
    </row>
    <row r="472" s="14" customFormat="1">
      <c r="A472" s="14"/>
      <c r="B472" s="236"/>
      <c r="C472" s="237"/>
      <c r="D472" s="219" t="s">
        <v>149</v>
      </c>
      <c r="E472" s="238" t="s">
        <v>19</v>
      </c>
      <c r="F472" s="239" t="s">
        <v>645</v>
      </c>
      <c r="G472" s="237"/>
      <c r="H472" s="240">
        <v>10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149</v>
      </c>
      <c r="AU472" s="246" t="s">
        <v>82</v>
      </c>
      <c r="AV472" s="14" t="s">
        <v>82</v>
      </c>
      <c r="AW472" s="14" t="s">
        <v>33</v>
      </c>
      <c r="AX472" s="14" t="s">
        <v>80</v>
      </c>
      <c r="AY472" s="246" t="s">
        <v>135</v>
      </c>
    </row>
    <row r="473" s="2" customFormat="1" ht="16.5" customHeight="1">
      <c r="A473" s="40"/>
      <c r="B473" s="41"/>
      <c r="C473" s="206" t="s">
        <v>646</v>
      </c>
      <c r="D473" s="206" t="s">
        <v>138</v>
      </c>
      <c r="E473" s="207" t="s">
        <v>647</v>
      </c>
      <c r="F473" s="208" t="s">
        <v>648</v>
      </c>
      <c r="G473" s="209" t="s">
        <v>179</v>
      </c>
      <c r="H473" s="210">
        <v>41.667000000000002</v>
      </c>
      <c r="I473" s="211"/>
      <c r="J473" s="212">
        <f>ROUND(I473*H473,2)</f>
        <v>0</v>
      </c>
      <c r="K473" s="208" t="s">
        <v>142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271</v>
      </c>
      <c r="AT473" s="217" t="s">
        <v>138</v>
      </c>
      <c r="AU473" s="217" t="s">
        <v>82</v>
      </c>
      <c r="AY473" s="19" t="s">
        <v>135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271</v>
      </c>
      <c r="BM473" s="217" t="s">
        <v>649</v>
      </c>
    </row>
    <row r="474" s="2" customFormat="1">
      <c r="A474" s="40"/>
      <c r="B474" s="41"/>
      <c r="C474" s="42"/>
      <c r="D474" s="219" t="s">
        <v>145</v>
      </c>
      <c r="E474" s="42"/>
      <c r="F474" s="220" t="s">
        <v>650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145</v>
      </c>
      <c r="AU474" s="19" t="s">
        <v>82</v>
      </c>
    </row>
    <row r="475" s="2" customFormat="1">
      <c r="A475" s="40"/>
      <c r="B475" s="41"/>
      <c r="C475" s="42"/>
      <c r="D475" s="224" t="s">
        <v>147</v>
      </c>
      <c r="E475" s="42"/>
      <c r="F475" s="225" t="s">
        <v>651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147</v>
      </c>
      <c r="AU475" s="19" t="s">
        <v>82</v>
      </c>
    </row>
    <row r="476" s="13" customFormat="1">
      <c r="A476" s="13"/>
      <c r="B476" s="226"/>
      <c r="C476" s="227"/>
      <c r="D476" s="219" t="s">
        <v>149</v>
      </c>
      <c r="E476" s="228" t="s">
        <v>19</v>
      </c>
      <c r="F476" s="229" t="s">
        <v>150</v>
      </c>
      <c r="G476" s="227"/>
      <c r="H476" s="228" t="s">
        <v>19</v>
      </c>
      <c r="I476" s="230"/>
      <c r="J476" s="227"/>
      <c r="K476" s="227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149</v>
      </c>
      <c r="AU476" s="235" t="s">
        <v>82</v>
      </c>
      <c r="AV476" s="13" t="s">
        <v>80</v>
      </c>
      <c r="AW476" s="13" t="s">
        <v>33</v>
      </c>
      <c r="AX476" s="13" t="s">
        <v>72</v>
      </c>
      <c r="AY476" s="235" t="s">
        <v>135</v>
      </c>
    </row>
    <row r="477" s="14" customFormat="1">
      <c r="A477" s="14"/>
      <c r="B477" s="236"/>
      <c r="C477" s="237"/>
      <c r="D477" s="219" t="s">
        <v>149</v>
      </c>
      <c r="E477" s="238" t="s">
        <v>19</v>
      </c>
      <c r="F477" s="239" t="s">
        <v>652</v>
      </c>
      <c r="G477" s="237"/>
      <c r="H477" s="240">
        <v>41.667000000000002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149</v>
      </c>
      <c r="AU477" s="246" t="s">
        <v>82</v>
      </c>
      <c r="AV477" s="14" t="s">
        <v>82</v>
      </c>
      <c r="AW477" s="14" t="s">
        <v>33</v>
      </c>
      <c r="AX477" s="14" t="s">
        <v>80</v>
      </c>
      <c r="AY477" s="246" t="s">
        <v>135</v>
      </c>
    </row>
    <row r="478" s="2" customFormat="1" ht="24.15" customHeight="1">
      <c r="A478" s="40"/>
      <c r="B478" s="41"/>
      <c r="C478" s="206" t="s">
        <v>653</v>
      </c>
      <c r="D478" s="206" t="s">
        <v>138</v>
      </c>
      <c r="E478" s="207" t="s">
        <v>654</v>
      </c>
      <c r="F478" s="208" t="s">
        <v>655</v>
      </c>
      <c r="G478" s="209" t="s">
        <v>523</v>
      </c>
      <c r="H478" s="268"/>
      <c r="I478" s="211"/>
      <c r="J478" s="212">
        <f>ROUND(I478*H478,2)</f>
        <v>0</v>
      </c>
      <c r="K478" s="208" t="s">
        <v>142</v>
      </c>
      <c r="L478" s="46"/>
      <c r="M478" s="213" t="s">
        <v>19</v>
      </c>
      <c r="N478" s="214" t="s">
        <v>43</v>
      </c>
      <c r="O478" s="86"/>
      <c r="P478" s="215">
        <f>O478*H478</f>
        <v>0</v>
      </c>
      <c r="Q478" s="215">
        <v>0</v>
      </c>
      <c r="R478" s="215">
        <f>Q478*H478</f>
        <v>0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271</v>
      </c>
      <c r="AT478" s="217" t="s">
        <v>138</v>
      </c>
      <c r="AU478" s="217" t="s">
        <v>82</v>
      </c>
      <c r="AY478" s="19" t="s">
        <v>135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80</v>
      </c>
      <c r="BK478" s="218">
        <f>ROUND(I478*H478,2)</f>
        <v>0</v>
      </c>
      <c r="BL478" s="19" t="s">
        <v>271</v>
      </c>
      <c r="BM478" s="217" t="s">
        <v>656</v>
      </c>
    </row>
    <row r="479" s="2" customFormat="1">
      <c r="A479" s="40"/>
      <c r="B479" s="41"/>
      <c r="C479" s="42"/>
      <c r="D479" s="219" t="s">
        <v>145</v>
      </c>
      <c r="E479" s="42"/>
      <c r="F479" s="220" t="s">
        <v>657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145</v>
      </c>
      <c r="AU479" s="19" t="s">
        <v>82</v>
      </c>
    </row>
    <row r="480" s="2" customFormat="1">
      <c r="A480" s="40"/>
      <c r="B480" s="41"/>
      <c r="C480" s="42"/>
      <c r="D480" s="224" t="s">
        <v>147</v>
      </c>
      <c r="E480" s="42"/>
      <c r="F480" s="225" t="s">
        <v>658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147</v>
      </c>
      <c r="AU480" s="19" t="s">
        <v>82</v>
      </c>
    </row>
    <row r="481" s="12" customFormat="1" ht="22.8" customHeight="1">
      <c r="A481" s="12"/>
      <c r="B481" s="190"/>
      <c r="C481" s="191"/>
      <c r="D481" s="192" t="s">
        <v>71</v>
      </c>
      <c r="E481" s="204" t="s">
        <v>659</v>
      </c>
      <c r="F481" s="204" t="s">
        <v>660</v>
      </c>
      <c r="G481" s="191"/>
      <c r="H481" s="191"/>
      <c r="I481" s="194"/>
      <c r="J481" s="205">
        <f>BK481</f>
        <v>0</v>
      </c>
      <c r="K481" s="191"/>
      <c r="L481" s="196"/>
      <c r="M481" s="197"/>
      <c r="N481" s="198"/>
      <c r="O481" s="198"/>
      <c r="P481" s="199">
        <f>SUM(P482:P487)</f>
        <v>0</v>
      </c>
      <c r="Q481" s="198"/>
      <c r="R481" s="199">
        <f>SUM(R482:R487)</f>
        <v>0</v>
      </c>
      <c r="S481" s="198"/>
      <c r="T481" s="200">
        <f>SUM(T482:T487)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1" t="s">
        <v>82</v>
      </c>
      <c r="AT481" s="202" t="s">
        <v>71</v>
      </c>
      <c r="AU481" s="202" t="s">
        <v>80</v>
      </c>
      <c r="AY481" s="201" t="s">
        <v>135</v>
      </c>
      <c r="BK481" s="203">
        <f>SUM(BK482:BK487)</f>
        <v>0</v>
      </c>
    </row>
    <row r="482" s="2" customFormat="1" ht="24.15" customHeight="1">
      <c r="A482" s="40"/>
      <c r="B482" s="41"/>
      <c r="C482" s="206" t="s">
        <v>661</v>
      </c>
      <c r="D482" s="206" t="s">
        <v>138</v>
      </c>
      <c r="E482" s="207" t="s">
        <v>662</v>
      </c>
      <c r="F482" s="208" t="s">
        <v>663</v>
      </c>
      <c r="G482" s="209" t="s">
        <v>664</v>
      </c>
      <c r="H482" s="210">
        <v>1</v>
      </c>
      <c r="I482" s="211"/>
      <c r="J482" s="212">
        <f>ROUND(I482*H482,2)</f>
        <v>0</v>
      </c>
      <c r="K482" s="208" t="s">
        <v>441</v>
      </c>
      <c r="L482" s="46"/>
      <c r="M482" s="213" t="s">
        <v>19</v>
      </c>
      <c r="N482" s="214" t="s">
        <v>43</v>
      </c>
      <c r="O482" s="86"/>
      <c r="P482" s="215">
        <f>O482*H482</f>
        <v>0</v>
      </c>
      <c r="Q482" s="215">
        <v>0</v>
      </c>
      <c r="R482" s="215">
        <f>Q482*H482</f>
        <v>0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271</v>
      </c>
      <c r="AT482" s="217" t="s">
        <v>138</v>
      </c>
      <c r="AU482" s="217" t="s">
        <v>82</v>
      </c>
      <c r="AY482" s="19" t="s">
        <v>135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80</v>
      </c>
      <c r="BK482" s="218">
        <f>ROUND(I482*H482,2)</f>
        <v>0</v>
      </c>
      <c r="BL482" s="19" t="s">
        <v>271</v>
      </c>
      <c r="BM482" s="217" t="s">
        <v>665</v>
      </c>
    </row>
    <row r="483" s="2" customFormat="1">
      <c r="A483" s="40"/>
      <c r="B483" s="41"/>
      <c r="C483" s="42"/>
      <c r="D483" s="219" t="s">
        <v>145</v>
      </c>
      <c r="E483" s="42"/>
      <c r="F483" s="220" t="s">
        <v>663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145</v>
      </c>
      <c r="AU483" s="19" t="s">
        <v>82</v>
      </c>
    </row>
    <row r="484" s="14" customFormat="1">
      <c r="A484" s="14"/>
      <c r="B484" s="236"/>
      <c r="C484" s="237"/>
      <c r="D484" s="219" t="s">
        <v>149</v>
      </c>
      <c r="E484" s="238" t="s">
        <v>19</v>
      </c>
      <c r="F484" s="239" t="s">
        <v>666</v>
      </c>
      <c r="G484" s="237"/>
      <c r="H484" s="240">
        <v>1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149</v>
      </c>
      <c r="AU484" s="246" t="s">
        <v>82</v>
      </c>
      <c r="AV484" s="14" t="s">
        <v>82</v>
      </c>
      <c r="AW484" s="14" t="s">
        <v>33</v>
      </c>
      <c r="AX484" s="14" t="s">
        <v>80</v>
      </c>
      <c r="AY484" s="246" t="s">
        <v>135</v>
      </c>
    </row>
    <row r="485" s="2" customFormat="1" ht="24.15" customHeight="1">
      <c r="A485" s="40"/>
      <c r="B485" s="41"/>
      <c r="C485" s="206" t="s">
        <v>667</v>
      </c>
      <c r="D485" s="206" t="s">
        <v>138</v>
      </c>
      <c r="E485" s="207" t="s">
        <v>668</v>
      </c>
      <c r="F485" s="208" t="s">
        <v>669</v>
      </c>
      <c r="G485" s="209" t="s">
        <v>523</v>
      </c>
      <c r="H485" s="268"/>
      <c r="I485" s="211"/>
      <c r="J485" s="212">
        <f>ROUND(I485*H485,2)</f>
        <v>0</v>
      </c>
      <c r="K485" s="208" t="s">
        <v>670</v>
      </c>
      <c r="L485" s="46"/>
      <c r="M485" s="213" t="s">
        <v>19</v>
      </c>
      <c r="N485" s="214" t="s">
        <v>43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271</v>
      </c>
      <c r="AT485" s="217" t="s">
        <v>138</v>
      </c>
      <c r="AU485" s="217" t="s">
        <v>82</v>
      </c>
      <c r="AY485" s="19" t="s">
        <v>135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80</v>
      </c>
      <c r="BK485" s="218">
        <f>ROUND(I485*H485,2)</f>
        <v>0</v>
      </c>
      <c r="BL485" s="19" t="s">
        <v>271</v>
      </c>
      <c r="BM485" s="217" t="s">
        <v>671</v>
      </c>
    </row>
    <row r="486" s="2" customFormat="1">
      <c r="A486" s="40"/>
      <c r="B486" s="41"/>
      <c r="C486" s="42"/>
      <c r="D486" s="219" t="s">
        <v>145</v>
      </c>
      <c r="E486" s="42"/>
      <c r="F486" s="220" t="s">
        <v>672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145</v>
      </c>
      <c r="AU486" s="19" t="s">
        <v>82</v>
      </c>
    </row>
    <row r="487" s="2" customFormat="1">
      <c r="A487" s="40"/>
      <c r="B487" s="41"/>
      <c r="C487" s="42"/>
      <c r="D487" s="224" t="s">
        <v>147</v>
      </c>
      <c r="E487" s="42"/>
      <c r="F487" s="225" t="s">
        <v>673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147</v>
      </c>
      <c r="AU487" s="19" t="s">
        <v>82</v>
      </c>
    </row>
    <row r="488" s="12" customFormat="1" ht="22.8" customHeight="1">
      <c r="A488" s="12"/>
      <c r="B488" s="190"/>
      <c r="C488" s="191"/>
      <c r="D488" s="192" t="s">
        <v>71</v>
      </c>
      <c r="E488" s="204" t="s">
        <v>674</v>
      </c>
      <c r="F488" s="204" t="s">
        <v>675</v>
      </c>
      <c r="G488" s="191"/>
      <c r="H488" s="191"/>
      <c r="I488" s="194"/>
      <c r="J488" s="205">
        <f>BK488</f>
        <v>0</v>
      </c>
      <c r="K488" s="191"/>
      <c r="L488" s="196"/>
      <c r="M488" s="197"/>
      <c r="N488" s="198"/>
      <c r="O488" s="198"/>
      <c r="P488" s="199">
        <f>SUM(P489:P497)</f>
        <v>0</v>
      </c>
      <c r="Q488" s="198"/>
      <c r="R488" s="199">
        <f>SUM(R489:R497)</f>
        <v>0.0613</v>
      </c>
      <c r="S488" s="198"/>
      <c r="T488" s="200">
        <f>SUM(T489:T497)</f>
        <v>0.050600000000000006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1" t="s">
        <v>82</v>
      </c>
      <c r="AT488" s="202" t="s">
        <v>71</v>
      </c>
      <c r="AU488" s="202" t="s">
        <v>80</v>
      </c>
      <c r="AY488" s="201" t="s">
        <v>135</v>
      </c>
      <c r="BK488" s="203">
        <f>SUM(BK489:BK497)</f>
        <v>0</v>
      </c>
    </row>
    <row r="489" s="2" customFormat="1" ht="24.15" customHeight="1">
      <c r="A489" s="40"/>
      <c r="B489" s="41"/>
      <c r="C489" s="206" t="s">
        <v>676</v>
      </c>
      <c r="D489" s="206" t="s">
        <v>138</v>
      </c>
      <c r="E489" s="207" t="s">
        <v>677</v>
      </c>
      <c r="F489" s="208" t="s">
        <v>678</v>
      </c>
      <c r="G489" s="209" t="s">
        <v>298</v>
      </c>
      <c r="H489" s="210">
        <v>5</v>
      </c>
      <c r="I489" s="211"/>
      <c r="J489" s="212">
        <f>ROUND(I489*H489,2)</f>
        <v>0</v>
      </c>
      <c r="K489" s="208" t="s">
        <v>142</v>
      </c>
      <c r="L489" s="46"/>
      <c r="M489" s="213" t="s">
        <v>19</v>
      </c>
      <c r="N489" s="214" t="s">
        <v>43</v>
      </c>
      <c r="O489" s="86"/>
      <c r="P489" s="215">
        <f>O489*H489</f>
        <v>0</v>
      </c>
      <c r="Q489" s="215">
        <v>0.01226</v>
      </c>
      <c r="R489" s="215">
        <f>Q489*H489</f>
        <v>0.0613</v>
      </c>
      <c r="S489" s="215">
        <v>0.010120000000000001</v>
      </c>
      <c r="T489" s="216">
        <f>S489*H489</f>
        <v>0.050600000000000006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271</v>
      </c>
      <c r="AT489" s="217" t="s">
        <v>138</v>
      </c>
      <c r="AU489" s="217" t="s">
        <v>82</v>
      </c>
      <c r="AY489" s="19" t="s">
        <v>135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80</v>
      </c>
      <c r="BK489" s="218">
        <f>ROUND(I489*H489,2)</f>
        <v>0</v>
      </c>
      <c r="BL489" s="19" t="s">
        <v>271</v>
      </c>
      <c r="BM489" s="217" t="s">
        <v>679</v>
      </c>
    </row>
    <row r="490" s="2" customFormat="1">
      <c r="A490" s="40"/>
      <c r="B490" s="41"/>
      <c r="C490" s="42"/>
      <c r="D490" s="219" t="s">
        <v>145</v>
      </c>
      <c r="E490" s="42"/>
      <c r="F490" s="220" t="s">
        <v>680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145</v>
      </c>
      <c r="AU490" s="19" t="s">
        <v>82</v>
      </c>
    </row>
    <row r="491" s="2" customFormat="1">
      <c r="A491" s="40"/>
      <c r="B491" s="41"/>
      <c r="C491" s="42"/>
      <c r="D491" s="224" t="s">
        <v>147</v>
      </c>
      <c r="E491" s="42"/>
      <c r="F491" s="225" t="s">
        <v>681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147</v>
      </c>
      <c r="AU491" s="19" t="s">
        <v>82</v>
      </c>
    </row>
    <row r="492" s="13" customFormat="1">
      <c r="A492" s="13"/>
      <c r="B492" s="226"/>
      <c r="C492" s="227"/>
      <c r="D492" s="219" t="s">
        <v>149</v>
      </c>
      <c r="E492" s="228" t="s">
        <v>19</v>
      </c>
      <c r="F492" s="229" t="s">
        <v>682</v>
      </c>
      <c r="G492" s="227"/>
      <c r="H492" s="228" t="s">
        <v>19</v>
      </c>
      <c r="I492" s="230"/>
      <c r="J492" s="227"/>
      <c r="K492" s="227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149</v>
      </c>
      <c r="AU492" s="235" t="s">
        <v>82</v>
      </c>
      <c r="AV492" s="13" t="s">
        <v>80</v>
      </c>
      <c r="AW492" s="13" t="s">
        <v>33</v>
      </c>
      <c r="AX492" s="13" t="s">
        <v>72</v>
      </c>
      <c r="AY492" s="235" t="s">
        <v>135</v>
      </c>
    </row>
    <row r="493" s="13" customFormat="1">
      <c r="A493" s="13"/>
      <c r="B493" s="226"/>
      <c r="C493" s="227"/>
      <c r="D493" s="219" t="s">
        <v>149</v>
      </c>
      <c r="E493" s="228" t="s">
        <v>19</v>
      </c>
      <c r="F493" s="229" t="s">
        <v>683</v>
      </c>
      <c r="G493" s="227"/>
      <c r="H493" s="228" t="s">
        <v>19</v>
      </c>
      <c r="I493" s="230"/>
      <c r="J493" s="227"/>
      <c r="K493" s="227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149</v>
      </c>
      <c r="AU493" s="235" t="s">
        <v>82</v>
      </c>
      <c r="AV493" s="13" t="s">
        <v>80</v>
      </c>
      <c r="AW493" s="13" t="s">
        <v>33</v>
      </c>
      <c r="AX493" s="13" t="s">
        <v>72</v>
      </c>
      <c r="AY493" s="235" t="s">
        <v>135</v>
      </c>
    </row>
    <row r="494" s="14" customFormat="1">
      <c r="A494" s="14"/>
      <c r="B494" s="236"/>
      <c r="C494" s="237"/>
      <c r="D494" s="219" t="s">
        <v>149</v>
      </c>
      <c r="E494" s="238" t="s">
        <v>19</v>
      </c>
      <c r="F494" s="239" t="s">
        <v>684</v>
      </c>
      <c r="G494" s="237"/>
      <c r="H494" s="240">
        <v>5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149</v>
      </c>
      <c r="AU494" s="246" t="s">
        <v>82</v>
      </c>
      <c r="AV494" s="14" t="s">
        <v>82</v>
      </c>
      <c r="AW494" s="14" t="s">
        <v>33</v>
      </c>
      <c r="AX494" s="14" t="s">
        <v>80</v>
      </c>
      <c r="AY494" s="246" t="s">
        <v>135</v>
      </c>
    </row>
    <row r="495" s="2" customFormat="1" ht="33" customHeight="1">
      <c r="A495" s="40"/>
      <c r="B495" s="41"/>
      <c r="C495" s="206" t="s">
        <v>685</v>
      </c>
      <c r="D495" s="206" t="s">
        <v>138</v>
      </c>
      <c r="E495" s="207" t="s">
        <v>686</v>
      </c>
      <c r="F495" s="208" t="s">
        <v>687</v>
      </c>
      <c r="G495" s="209" t="s">
        <v>523</v>
      </c>
      <c r="H495" s="268"/>
      <c r="I495" s="211"/>
      <c r="J495" s="212">
        <f>ROUND(I495*H495,2)</f>
        <v>0</v>
      </c>
      <c r="K495" s="208" t="s">
        <v>142</v>
      </c>
      <c r="L495" s="46"/>
      <c r="M495" s="213" t="s">
        <v>19</v>
      </c>
      <c r="N495" s="214" t="s">
        <v>43</v>
      </c>
      <c r="O495" s="86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271</v>
      </c>
      <c r="AT495" s="217" t="s">
        <v>138</v>
      </c>
      <c r="AU495" s="217" t="s">
        <v>82</v>
      </c>
      <c r="AY495" s="19" t="s">
        <v>135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80</v>
      </c>
      <c r="BK495" s="218">
        <f>ROUND(I495*H495,2)</f>
        <v>0</v>
      </c>
      <c r="BL495" s="19" t="s">
        <v>271</v>
      </c>
      <c r="BM495" s="217" t="s">
        <v>688</v>
      </c>
    </row>
    <row r="496" s="2" customFormat="1">
      <c r="A496" s="40"/>
      <c r="B496" s="41"/>
      <c r="C496" s="42"/>
      <c r="D496" s="219" t="s">
        <v>145</v>
      </c>
      <c r="E496" s="42"/>
      <c r="F496" s="220" t="s">
        <v>689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145</v>
      </c>
      <c r="AU496" s="19" t="s">
        <v>82</v>
      </c>
    </row>
    <row r="497" s="2" customFormat="1">
      <c r="A497" s="40"/>
      <c r="B497" s="41"/>
      <c r="C497" s="42"/>
      <c r="D497" s="224" t="s">
        <v>147</v>
      </c>
      <c r="E497" s="42"/>
      <c r="F497" s="225" t="s">
        <v>690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147</v>
      </c>
      <c r="AU497" s="19" t="s">
        <v>82</v>
      </c>
    </row>
    <row r="498" s="12" customFormat="1" ht="22.8" customHeight="1">
      <c r="A498" s="12"/>
      <c r="B498" s="190"/>
      <c r="C498" s="191"/>
      <c r="D498" s="192" t="s">
        <v>71</v>
      </c>
      <c r="E498" s="204" t="s">
        <v>691</v>
      </c>
      <c r="F498" s="204" t="s">
        <v>692</v>
      </c>
      <c r="G498" s="191"/>
      <c r="H498" s="191"/>
      <c r="I498" s="194"/>
      <c r="J498" s="205">
        <f>BK498</f>
        <v>0</v>
      </c>
      <c r="K498" s="191"/>
      <c r="L498" s="196"/>
      <c r="M498" s="197"/>
      <c r="N498" s="198"/>
      <c r="O498" s="198"/>
      <c r="P498" s="199">
        <f>SUM(P499:P510)</f>
        <v>0</v>
      </c>
      <c r="Q498" s="198"/>
      <c r="R498" s="199">
        <f>SUM(R499:R510)</f>
        <v>0</v>
      </c>
      <c r="S498" s="198"/>
      <c r="T498" s="200">
        <f>SUM(T499:T510)</f>
        <v>1.6816279999999999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01" t="s">
        <v>82</v>
      </c>
      <c r="AT498" s="202" t="s">
        <v>71</v>
      </c>
      <c r="AU498" s="202" t="s">
        <v>80</v>
      </c>
      <c r="AY498" s="201" t="s">
        <v>135</v>
      </c>
      <c r="BK498" s="203">
        <f>SUM(BK499:BK510)</f>
        <v>0</v>
      </c>
    </row>
    <row r="499" s="2" customFormat="1" ht="16.5" customHeight="1">
      <c r="A499" s="40"/>
      <c r="B499" s="41"/>
      <c r="C499" s="206" t="s">
        <v>693</v>
      </c>
      <c r="D499" s="206" t="s">
        <v>138</v>
      </c>
      <c r="E499" s="207" t="s">
        <v>694</v>
      </c>
      <c r="F499" s="208" t="s">
        <v>695</v>
      </c>
      <c r="G499" s="209" t="s">
        <v>179</v>
      </c>
      <c r="H499" s="210">
        <v>88.599999999999994</v>
      </c>
      <c r="I499" s="211"/>
      <c r="J499" s="212">
        <f>ROUND(I499*H499,2)</f>
        <v>0</v>
      </c>
      <c r="K499" s="208" t="s">
        <v>142</v>
      </c>
      <c r="L499" s="46"/>
      <c r="M499" s="213" t="s">
        <v>19</v>
      </c>
      <c r="N499" s="214" t="s">
        <v>43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0.01098</v>
      </c>
      <c r="T499" s="216">
        <f>S499*H499</f>
        <v>0.97282799999999992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271</v>
      </c>
      <c r="AT499" s="217" t="s">
        <v>138</v>
      </c>
      <c r="AU499" s="217" t="s">
        <v>82</v>
      </c>
      <c r="AY499" s="19" t="s">
        <v>135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80</v>
      </c>
      <c r="BK499" s="218">
        <f>ROUND(I499*H499,2)</f>
        <v>0</v>
      </c>
      <c r="BL499" s="19" t="s">
        <v>271</v>
      </c>
      <c r="BM499" s="217" t="s">
        <v>696</v>
      </c>
    </row>
    <row r="500" s="2" customFormat="1">
      <c r="A500" s="40"/>
      <c r="B500" s="41"/>
      <c r="C500" s="42"/>
      <c r="D500" s="219" t="s">
        <v>145</v>
      </c>
      <c r="E500" s="42"/>
      <c r="F500" s="220" t="s">
        <v>697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145</v>
      </c>
      <c r="AU500" s="19" t="s">
        <v>82</v>
      </c>
    </row>
    <row r="501" s="2" customFormat="1">
      <c r="A501" s="40"/>
      <c r="B501" s="41"/>
      <c r="C501" s="42"/>
      <c r="D501" s="224" t="s">
        <v>147</v>
      </c>
      <c r="E501" s="42"/>
      <c r="F501" s="225" t="s">
        <v>698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147</v>
      </c>
      <c r="AU501" s="19" t="s">
        <v>82</v>
      </c>
    </row>
    <row r="502" s="13" customFormat="1">
      <c r="A502" s="13"/>
      <c r="B502" s="226"/>
      <c r="C502" s="227"/>
      <c r="D502" s="219" t="s">
        <v>149</v>
      </c>
      <c r="E502" s="228" t="s">
        <v>19</v>
      </c>
      <c r="F502" s="229" t="s">
        <v>166</v>
      </c>
      <c r="G502" s="227"/>
      <c r="H502" s="228" t="s">
        <v>19</v>
      </c>
      <c r="I502" s="230"/>
      <c r="J502" s="227"/>
      <c r="K502" s="227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149</v>
      </c>
      <c r="AU502" s="235" t="s">
        <v>82</v>
      </c>
      <c r="AV502" s="13" t="s">
        <v>80</v>
      </c>
      <c r="AW502" s="13" t="s">
        <v>33</v>
      </c>
      <c r="AX502" s="13" t="s">
        <v>72</v>
      </c>
      <c r="AY502" s="235" t="s">
        <v>135</v>
      </c>
    </row>
    <row r="503" s="13" customFormat="1">
      <c r="A503" s="13"/>
      <c r="B503" s="226"/>
      <c r="C503" s="227"/>
      <c r="D503" s="219" t="s">
        <v>149</v>
      </c>
      <c r="E503" s="228" t="s">
        <v>19</v>
      </c>
      <c r="F503" s="229" t="s">
        <v>699</v>
      </c>
      <c r="G503" s="227"/>
      <c r="H503" s="228" t="s">
        <v>19</v>
      </c>
      <c r="I503" s="230"/>
      <c r="J503" s="227"/>
      <c r="K503" s="227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149</v>
      </c>
      <c r="AU503" s="235" t="s">
        <v>82</v>
      </c>
      <c r="AV503" s="13" t="s">
        <v>80</v>
      </c>
      <c r="AW503" s="13" t="s">
        <v>33</v>
      </c>
      <c r="AX503" s="13" t="s">
        <v>72</v>
      </c>
      <c r="AY503" s="235" t="s">
        <v>135</v>
      </c>
    </row>
    <row r="504" s="14" customFormat="1">
      <c r="A504" s="14"/>
      <c r="B504" s="236"/>
      <c r="C504" s="237"/>
      <c r="D504" s="219" t="s">
        <v>149</v>
      </c>
      <c r="E504" s="238" t="s">
        <v>19</v>
      </c>
      <c r="F504" s="239" t="s">
        <v>700</v>
      </c>
      <c r="G504" s="237"/>
      <c r="H504" s="240">
        <v>88.599999999999994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149</v>
      </c>
      <c r="AU504" s="246" t="s">
        <v>82</v>
      </c>
      <c r="AV504" s="14" t="s">
        <v>82</v>
      </c>
      <c r="AW504" s="14" t="s">
        <v>33</v>
      </c>
      <c r="AX504" s="14" t="s">
        <v>80</v>
      </c>
      <c r="AY504" s="246" t="s">
        <v>135</v>
      </c>
    </row>
    <row r="505" s="2" customFormat="1" ht="24.15" customHeight="1">
      <c r="A505" s="40"/>
      <c r="B505" s="41"/>
      <c r="C505" s="206" t="s">
        <v>701</v>
      </c>
      <c r="D505" s="206" t="s">
        <v>138</v>
      </c>
      <c r="E505" s="207" t="s">
        <v>702</v>
      </c>
      <c r="F505" s="208" t="s">
        <v>703</v>
      </c>
      <c r="G505" s="209" t="s">
        <v>179</v>
      </c>
      <c r="H505" s="210">
        <v>88.599999999999994</v>
      </c>
      <c r="I505" s="211"/>
      <c r="J505" s="212">
        <f>ROUND(I505*H505,2)</f>
        <v>0</v>
      </c>
      <c r="K505" s="208" t="s">
        <v>142</v>
      </c>
      <c r="L505" s="46"/>
      <c r="M505" s="213" t="s">
        <v>19</v>
      </c>
      <c r="N505" s="214" t="s">
        <v>43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0.0080000000000000002</v>
      </c>
      <c r="T505" s="216">
        <f>S505*H505</f>
        <v>0.70879999999999999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271</v>
      </c>
      <c r="AT505" s="217" t="s">
        <v>138</v>
      </c>
      <c r="AU505" s="217" t="s">
        <v>82</v>
      </c>
      <c r="AY505" s="19" t="s">
        <v>135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271</v>
      </c>
      <c r="BM505" s="217" t="s">
        <v>704</v>
      </c>
    </row>
    <row r="506" s="2" customFormat="1">
      <c r="A506" s="40"/>
      <c r="B506" s="41"/>
      <c r="C506" s="42"/>
      <c r="D506" s="219" t="s">
        <v>145</v>
      </c>
      <c r="E506" s="42"/>
      <c r="F506" s="220" t="s">
        <v>705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145</v>
      </c>
      <c r="AU506" s="19" t="s">
        <v>82</v>
      </c>
    </row>
    <row r="507" s="2" customFormat="1">
      <c r="A507" s="40"/>
      <c r="B507" s="41"/>
      <c r="C507" s="42"/>
      <c r="D507" s="224" t="s">
        <v>147</v>
      </c>
      <c r="E507" s="42"/>
      <c r="F507" s="225" t="s">
        <v>706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147</v>
      </c>
      <c r="AU507" s="19" t="s">
        <v>82</v>
      </c>
    </row>
    <row r="508" s="13" customFormat="1">
      <c r="A508" s="13"/>
      <c r="B508" s="226"/>
      <c r="C508" s="227"/>
      <c r="D508" s="219" t="s">
        <v>149</v>
      </c>
      <c r="E508" s="228" t="s">
        <v>19</v>
      </c>
      <c r="F508" s="229" t="s">
        <v>166</v>
      </c>
      <c r="G508" s="227"/>
      <c r="H508" s="228" t="s">
        <v>19</v>
      </c>
      <c r="I508" s="230"/>
      <c r="J508" s="227"/>
      <c r="K508" s="227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149</v>
      </c>
      <c r="AU508" s="235" t="s">
        <v>82</v>
      </c>
      <c r="AV508" s="13" t="s">
        <v>80</v>
      </c>
      <c r="AW508" s="13" t="s">
        <v>33</v>
      </c>
      <c r="AX508" s="13" t="s">
        <v>72</v>
      </c>
      <c r="AY508" s="235" t="s">
        <v>135</v>
      </c>
    </row>
    <row r="509" s="13" customFormat="1">
      <c r="A509" s="13"/>
      <c r="B509" s="226"/>
      <c r="C509" s="227"/>
      <c r="D509" s="219" t="s">
        <v>149</v>
      </c>
      <c r="E509" s="228" t="s">
        <v>19</v>
      </c>
      <c r="F509" s="229" t="s">
        <v>699</v>
      </c>
      <c r="G509" s="227"/>
      <c r="H509" s="228" t="s">
        <v>19</v>
      </c>
      <c r="I509" s="230"/>
      <c r="J509" s="227"/>
      <c r="K509" s="227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149</v>
      </c>
      <c r="AU509" s="235" t="s">
        <v>82</v>
      </c>
      <c r="AV509" s="13" t="s">
        <v>80</v>
      </c>
      <c r="AW509" s="13" t="s">
        <v>33</v>
      </c>
      <c r="AX509" s="13" t="s">
        <v>72</v>
      </c>
      <c r="AY509" s="235" t="s">
        <v>135</v>
      </c>
    </row>
    <row r="510" s="14" customFormat="1">
      <c r="A510" s="14"/>
      <c r="B510" s="236"/>
      <c r="C510" s="237"/>
      <c r="D510" s="219" t="s">
        <v>149</v>
      </c>
      <c r="E510" s="238" t="s">
        <v>19</v>
      </c>
      <c r="F510" s="239" t="s">
        <v>700</v>
      </c>
      <c r="G510" s="237"/>
      <c r="H510" s="240">
        <v>88.599999999999994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149</v>
      </c>
      <c r="AU510" s="246" t="s">
        <v>82</v>
      </c>
      <c r="AV510" s="14" t="s">
        <v>82</v>
      </c>
      <c r="AW510" s="14" t="s">
        <v>33</v>
      </c>
      <c r="AX510" s="14" t="s">
        <v>80</v>
      </c>
      <c r="AY510" s="246" t="s">
        <v>135</v>
      </c>
    </row>
    <row r="511" s="12" customFormat="1" ht="22.8" customHeight="1">
      <c r="A511" s="12"/>
      <c r="B511" s="190"/>
      <c r="C511" s="191"/>
      <c r="D511" s="192" t="s">
        <v>71</v>
      </c>
      <c r="E511" s="204" t="s">
        <v>707</v>
      </c>
      <c r="F511" s="204" t="s">
        <v>708</v>
      </c>
      <c r="G511" s="191"/>
      <c r="H511" s="191"/>
      <c r="I511" s="194"/>
      <c r="J511" s="205">
        <f>BK511</f>
        <v>0</v>
      </c>
      <c r="K511" s="191"/>
      <c r="L511" s="196"/>
      <c r="M511" s="197"/>
      <c r="N511" s="198"/>
      <c r="O511" s="198"/>
      <c r="P511" s="199">
        <f>SUM(P512:P548)</f>
        <v>0</v>
      </c>
      <c r="Q511" s="198"/>
      <c r="R511" s="199">
        <f>SUM(R512:R548)</f>
        <v>0.025360000000000001</v>
      </c>
      <c r="S511" s="198"/>
      <c r="T511" s="200">
        <f>SUM(T512:T548)</f>
        <v>1.45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1" t="s">
        <v>82</v>
      </c>
      <c r="AT511" s="202" t="s">
        <v>71</v>
      </c>
      <c r="AU511" s="202" t="s">
        <v>80</v>
      </c>
      <c r="AY511" s="201" t="s">
        <v>135</v>
      </c>
      <c r="BK511" s="203">
        <f>SUM(BK512:BK548)</f>
        <v>0</v>
      </c>
    </row>
    <row r="512" s="2" customFormat="1" ht="24.15" customHeight="1">
      <c r="A512" s="40"/>
      <c r="B512" s="41"/>
      <c r="C512" s="206" t="s">
        <v>709</v>
      </c>
      <c r="D512" s="206" t="s">
        <v>138</v>
      </c>
      <c r="E512" s="207" t="s">
        <v>710</v>
      </c>
      <c r="F512" s="208" t="s">
        <v>711</v>
      </c>
      <c r="G512" s="209" t="s">
        <v>298</v>
      </c>
      <c r="H512" s="210">
        <v>1</v>
      </c>
      <c r="I512" s="211"/>
      <c r="J512" s="212">
        <f>ROUND(I512*H512,2)</f>
        <v>0</v>
      </c>
      <c r="K512" s="208" t="s">
        <v>142</v>
      </c>
      <c r="L512" s="46"/>
      <c r="M512" s="213" t="s">
        <v>19</v>
      </c>
      <c r="N512" s="214" t="s">
        <v>43</v>
      </c>
      <c r="O512" s="86"/>
      <c r="P512" s="215">
        <f>O512*H512</f>
        <v>0</v>
      </c>
      <c r="Q512" s="215">
        <v>0.00033</v>
      </c>
      <c r="R512" s="215">
        <f>Q512*H512</f>
        <v>0.00033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271</v>
      </c>
      <c r="AT512" s="217" t="s">
        <v>138</v>
      </c>
      <c r="AU512" s="217" t="s">
        <v>82</v>
      </c>
      <c r="AY512" s="19" t="s">
        <v>135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80</v>
      </c>
      <c r="BK512" s="218">
        <f>ROUND(I512*H512,2)</f>
        <v>0</v>
      </c>
      <c r="BL512" s="19" t="s">
        <v>271</v>
      </c>
      <c r="BM512" s="217" t="s">
        <v>712</v>
      </c>
    </row>
    <row r="513" s="2" customFormat="1">
      <c r="A513" s="40"/>
      <c r="B513" s="41"/>
      <c r="C513" s="42"/>
      <c r="D513" s="219" t="s">
        <v>145</v>
      </c>
      <c r="E513" s="42"/>
      <c r="F513" s="220" t="s">
        <v>713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145</v>
      </c>
      <c r="AU513" s="19" t="s">
        <v>82</v>
      </c>
    </row>
    <row r="514" s="2" customFormat="1">
      <c r="A514" s="40"/>
      <c r="B514" s="41"/>
      <c r="C514" s="42"/>
      <c r="D514" s="224" t="s">
        <v>147</v>
      </c>
      <c r="E514" s="42"/>
      <c r="F514" s="225" t="s">
        <v>714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147</v>
      </c>
      <c r="AU514" s="19" t="s">
        <v>82</v>
      </c>
    </row>
    <row r="515" s="13" customFormat="1">
      <c r="A515" s="13"/>
      <c r="B515" s="226"/>
      <c r="C515" s="227"/>
      <c r="D515" s="219" t="s">
        <v>149</v>
      </c>
      <c r="E515" s="228" t="s">
        <v>19</v>
      </c>
      <c r="F515" s="229" t="s">
        <v>715</v>
      </c>
      <c r="G515" s="227"/>
      <c r="H515" s="228" t="s">
        <v>19</v>
      </c>
      <c r="I515" s="230"/>
      <c r="J515" s="227"/>
      <c r="K515" s="227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149</v>
      </c>
      <c r="AU515" s="235" t="s">
        <v>82</v>
      </c>
      <c r="AV515" s="13" t="s">
        <v>80</v>
      </c>
      <c r="AW515" s="13" t="s">
        <v>33</v>
      </c>
      <c r="AX515" s="13" t="s">
        <v>72</v>
      </c>
      <c r="AY515" s="235" t="s">
        <v>135</v>
      </c>
    </row>
    <row r="516" s="14" customFormat="1">
      <c r="A516" s="14"/>
      <c r="B516" s="236"/>
      <c r="C516" s="237"/>
      <c r="D516" s="219" t="s">
        <v>149</v>
      </c>
      <c r="E516" s="238" t="s">
        <v>19</v>
      </c>
      <c r="F516" s="239" t="s">
        <v>716</v>
      </c>
      <c r="G516" s="237"/>
      <c r="H516" s="240">
        <v>1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149</v>
      </c>
      <c r="AU516" s="246" t="s">
        <v>82</v>
      </c>
      <c r="AV516" s="14" t="s">
        <v>82</v>
      </c>
      <c r="AW516" s="14" t="s">
        <v>33</v>
      </c>
      <c r="AX516" s="14" t="s">
        <v>80</v>
      </c>
      <c r="AY516" s="246" t="s">
        <v>135</v>
      </c>
    </row>
    <row r="517" s="2" customFormat="1" ht="24.15" customHeight="1">
      <c r="A517" s="40"/>
      <c r="B517" s="41"/>
      <c r="C517" s="258" t="s">
        <v>717</v>
      </c>
      <c r="D517" s="258" t="s">
        <v>265</v>
      </c>
      <c r="E517" s="259" t="s">
        <v>718</v>
      </c>
      <c r="F517" s="260" t="s">
        <v>719</v>
      </c>
      <c r="G517" s="261" t="s">
        <v>19</v>
      </c>
      <c r="H517" s="262">
        <v>1</v>
      </c>
      <c r="I517" s="263"/>
      <c r="J517" s="264">
        <f>ROUND(I517*H517,2)</f>
        <v>0</v>
      </c>
      <c r="K517" s="260" t="s">
        <v>441</v>
      </c>
      <c r="L517" s="265"/>
      <c r="M517" s="266" t="s">
        <v>19</v>
      </c>
      <c r="N517" s="267" t="s">
        <v>43</v>
      </c>
      <c r="O517" s="86"/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378</v>
      </c>
      <c r="AT517" s="217" t="s">
        <v>265</v>
      </c>
      <c r="AU517" s="217" t="s">
        <v>82</v>
      </c>
      <c r="AY517" s="19" t="s">
        <v>135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80</v>
      </c>
      <c r="BK517" s="218">
        <f>ROUND(I517*H517,2)</f>
        <v>0</v>
      </c>
      <c r="BL517" s="19" t="s">
        <v>271</v>
      </c>
      <c r="BM517" s="217" t="s">
        <v>720</v>
      </c>
    </row>
    <row r="518" s="2" customFormat="1">
      <c r="A518" s="40"/>
      <c r="B518" s="41"/>
      <c r="C518" s="42"/>
      <c r="D518" s="219" t="s">
        <v>145</v>
      </c>
      <c r="E518" s="42"/>
      <c r="F518" s="220" t="s">
        <v>719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145</v>
      </c>
      <c r="AU518" s="19" t="s">
        <v>82</v>
      </c>
    </row>
    <row r="519" s="14" customFormat="1">
      <c r="A519" s="14"/>
      <c r="B519" s="236"/>
      <c r="C519" s="237"/>
      <c r="D519" s="219" t="s">
        <v>149</v>
      </c>
      <c r="E519" s="238" t="s">
        <v>19</v>
      </c>
      <c r="F519" s="239" t="s">
        <v>721</v>
      </c>
      <c r="G519" s="237"/>
      <c r="H519" s="240">
        <v>1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6" t="s">
        <v>149</v>
      </c>
      <c r="AU519" s="246" t="s">
        <v>82</v>
      </c>
      <c r="AV519" s="14" t="s">
        <v>82</v>
      </c>
      <c r="AW519" s="14" t="s">
        <v>33</v>
      </c>
      <c r="AX519" s="14" t="s">
        <v>80</v>
      </c>
      <c r="AY519" s="246" t="s">
        <v>135</v>
      </c>
    </row>
    <row r="520" s="2" customFormat="1" ht="37.8" customHeight="1">
      <c r="A520" s="40"/>
      <c r="B520" s="41"/>
      <c r="C520" s="206" t="s">
        <v>722</v>
      </c>
      <c r="D520" s="206" t="s">
        <v>138</v>
      </c>
      <c r="E520" s="207" t="s">
        <v>723</v>
      </c>
      <c r="F520" s="208" t="s">
        <v>724</v>
      </c>
      <c r="G520" s="209" t="s">
        <v>664</v>
      </c>
      <c r="H520" s="210">
        <v>1</v>
      </c>
      <c r="I520" s="211"/>
      <c r="J520" s="212">
        <f>ROUND(I520*H520,2)</f>
        <v>0</v>
      </c>
      <c r="K520" s="208" t="s">
        <v>441</v>
      </c>
      <c r="L520" s="46"/>
      <c r="M520" s="213" t="s">
        <v>19</v>
      </c>
      <c r="N520" s="214" t="s">
        <v>43</v>
      </c>
      <c r="O520" s="86"/>
      <c r="P520" s="215">
        <f>O520*H520</f>
        <v>0</v>
      </c>
      <c r="Q520" s="215">
        <v>0.00033</v>
      </c>
      <c r="R520" s="215">
        <f>Q520*H520</f>
        <v>0.00033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271</v>
      </c>
      <c r="AT520" s="217" t="s">
        <v>138</v>
      </c>
      <c r="AU520" s="217" t="s">
        <v>82</v>
      </c>
      <c r="AY520" s="19" t="s">
        <v>135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80</v>
      </c>
      <c r="BK520" s="218">
        <f>ROUND(I520*H520,2)</f>
        <v>0</v>
      </c>
      <c r="BL520" s="19" t="s">
        <v>271</v>
      </c>
      <c r="BM520" s="217" t="s">
        <v>725</v>
      </c>
    </row>
    <row r="521" s="2" customFormat="1">
      <c r="A521" s="40"/>
      <c r="B521" s="41"/>
      <c r="C521" s="42"/>
      <c r="D521" s="219" t="s">
        <v>145</v>
      </c>
      <c r="E521" s="42"/>
      <c r="F521" s="220" t="s">
        <v>726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145</v>
      </c>
      <c r="AU521" s="19" t="s">
        <v>82</v>
      </c>
    </row>
    <row r="522" s="13" customFormat="1">
      <c r="A522" s="13"/>
      <c r="B522" s="226"/>
      <c r="C522" s="227"/>
      <c r="D522" s="219" t="s">
        <v>149</v>
      </c>
      <c r="E522" s="228" t="s">
        <v>19</v>
      </c>
      <c r="F522" s="229" t="s">
        <v>715</v>
      </c>
      <c r="G522" s="227"/>
      <c r="H522" s="228" t="s">
        <v>19</v>
      </c>
      <c r="I522" s="230"/>
      <c r="J522" s="227"/>
      <c r="K522" s="227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149</v>
      </c>
      <c r="AU522" s="235" t="s">
        <v>82</v>
      </c>
      <c r="AV522" s="13" t="s">
        <v>80</v>
      </c>
      <c r="AW522" s="13" t="s">
        <v>33</v>
      </c>
      <c r="AX522" s="13" t="s">
        <v>72</v>
      </c>
      <c r="AY522" s="235" t="s">
        <v>135</v>
      </c>
    </row>
    <row r="523" s="14" customFormat="1">
      <c r="A523" s="14"/>
      <c r="B523" s="236"/>
      <c r="C523" s="237"/>
      <c r="D523" s="219" t="s">
        <v>149</v>
      </c>
      <c r="E523" s="238" t="s">
        <v>19</v>
      </c>
      <c r="F523" s="239" t="s">
        <v>727</v>
      </c>
      <c r="G523" s="237"/>
      <c r="H523" s="240">
        <v>1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149</v>
      </c>
      <c r="AU523" s="246" t="s">
        <v>82</v>
      </c>
      <c r="AV523" s="14" t="s">
        <v>82</v>
      </c>
      <c r="AW523" s="14" t="s">
        <v>33</v>
      </c>
      <c r="AX523" s="14" t="s">
        <v>80</v>
      </c>
      <c r="AY523" s="246" t="s">
        <v>135</v>
      </c>
    </row>
    <row r="524" s="13" customFormat="1">
      <c r="A524" s="13"/>
      <c r="B524" s="226"/>
      <c r="C524" s="227"/>
      <c r="D524" s="219" t="s">
        <v>149</v>
      </c>
      <c r="E524" s="228" t="s">
        <v>19</v>
      </c>
      <c r="F524" s="229" t="s">
        <v>728</v>
      </c>
      <c r="G524" s="227"/>
      <c r="H524" s="228" t="s">
        <v>19</v>
      </c>
      <c r="I524" s="230"/>
      <c r="J524" s="227"/>
      <c r="K524" s="227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149</v>
      </c>
      <c r="AU524" s="235" t="s">
        <v>82</v>
      </c>
      <c r="AV524" s="13" t="s">
        <v>80</v>
      </c>
      <c r="AW524" s="13" t="s">
        <v>33</v>
      </c>
      <c r="AX524" s="13" t="s">
        <v>72</v>
      </c>
      <c r="AY524" s="235" t="s">
        <v>135</v>
      </c>
    </row>
    <row r="525" s="2" customFormat="1" ht="21.75" customHeight="1">
      <c r="A525" s="40"/>
      <c r="B525" s="41"/>
      <c r="C525" s="206" t="s">
        <v>729</v>
      </c>
      <c r="D525" s="206" t="s">
        <v>138</v>
      </c>
      <c r="E525" s="207" t="s">
        <v>730</v>
      </c>
      <c r="F525" s="208" t="s">
        <v>731</v>
      </c>
      <c r="G525" s="209" t="s">
        <v>732</v>
      </c>
      <c r="H525" s="210">
        <v>10</v>
      </c>
      <c r="I525" s="211"/>
      <c r="J525" s="212">
        <f>ROUND(I525*H525,2)</f>
        <v>0</v>
      </c>
      <c r="K525" s="208" t="s">
        <v>142</v>
      </c>
      <c r="L525" s="46"/>
      <c r="M525" s="213" t="s">
        <v>19</v>
      </c>
      <c r="N525" s="214" t="s">
        <v>43</v>
      </c>
      <c r="O525" s="86"/>
      <c r="P525" s="215">
        <f>O525*H525</f>
        <v>0</v>
      </c>
      <c r="Q525" s="215">
        <v>6.9999999999999994E-05</v>
      </c>
      <c r="R525" s="215">
        <f>Q525*H525</f>
        <v>0.00069999999999999988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271</v>
      </c>
      <c r="AT525" s="217" t="s">
        <v>138</v>
      </c>
      <c r="AU525" s="217" t="s">
        <v>82</v>
      </c>
      <c r="AY525" s="19" t="s">
        <v>135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80</v>
      </c>
      <c r="BK525" s="218">
        <f>ROUND(I525*H525,2)</f>
        <v>0</v>
      </c>
      <c r="BL525" s="19" t="s">
        <v>271</v>
      </c>
      <c r="BM525" s="217" t="s">
        <v>733</v>
      </c>
    </row>
    <row r="526" s="2" customFormat="1">
      <c r="A526" s="40"/>
      <c r="B526" s="41"/>
      <c r="C526" s="42"/>
      <c r="D526" s="219" t="s">
        <v>145</v>
      </c>
      <c r="E526" s="42"/>
      <c r="F526" s="220" t="s">
        <v>734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145</v>
      </c>
      <c r="AU526" s="19" t="s">
        <v>82</v>
      </c>
    </row>
    <row r="527" s="2" customFormat="1">
      <c r="A527" s="40"/>
      <c r="B527" s="41"/>
      <c r="C527" s="42"/>
      <c r="D527" s="224" t="s">
        <v>147</v>
      </c>
      <c r="E527" s="42"/>
      <c r="F527" s="225" t="s">
        <v>735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147</v>
      </c>
      <c r="AU527" s="19" t="s">
        <v>82</v>
      </c>
    </row>
    <row r="528" s="13" customFormat="1">
      <c r="A528" s="13"/>
      <c r="B528" s="226"/>
      <c r="C528" s="227"/>
      <c r="D528" s="219" t="s">
        <v>149</v>
      </c>
      <c r="E528" s="228" t="s">
        <v>19</v>
      </c>
      <c r="F528" s="229" t="s">
        <v>736</v>
      </c>
      <c r="G528" s="227"/>
      <c r="H528" s="228" t="s">
        <v>19</v>
      </c>
      <c r="I528" s="230"/>
      <c r="J528" s="227"/>
      <c r="K528" s="227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149</v>
      </c>
      <c r="AU528" s="235" t="s">
        <v>82</v>
      </c>
      <c r="AV528" s="13" t="s">
        <v>80</v>
      </c>
      <c r="AW528" s="13" t="s">
        <v>33</v>
      </c>
      <c r="AX528" s="13" t="s">
        <v>72</v>
      </c>
      <c r="AY528" s="235" t="s">
        <v>135</v>
      </c>
    </row>
    <row r="529" s="14" customFormat="1">
      <c r="A529" s="14"/>
      <c r="B529" s="236"/>
      <c r="C529" s="237"/>
      <c r="D529" s="219" t="s">
        <v>149</v>
      </c>
      <c r="E529" s="238" t="s">
        <v>19</v>
      </c>
      <c r="F529" s="239" t="s">
        <v>737</v>
      </c>
      <c r="G529" s="237"/>
      <c r="H529" s="240">
        <v>10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149</v>
      </c>
      <c r="AU529" s="246" t="s">
        <v>82</v>
      </c>
      <c r="AV529" s="14" t="s">
        <v>82</v>
      </c>
      <c r="AW529" s="14" t="s">
        <v>33</v>
      </c>
      <c r="AX529" s="14" t="s">
        <v>72</v>
      </c>
      <c r="AY529" s="246" t="s">
        <v>135</v>
      </c>
    </row>
    <row r="530" s="15" customFormat="1">
      <c r="A530" s="15"/>
      <c r="B530" s="247"/>
      <c r="C530" s="248"/>
      <c r="D530" s="219" t="s">
        <v>149</v>
      </c>
      <c r="E530" s="249" t="s">
        <v>19</v>
      </c>
      <c r="F530" s="250" t="s">
        <v>153</v>
      </c>
      <c r="G530" s="248"/>
      <c r="H530" s="251">
        <v>10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7" t="s">
        <v>149</v>
      </c>
      <c r="AU530" s="257" t="s">
        <v>82</v>
      </c>
      <c r="AV530" s="15" t="s">
        <v>143</v>
      </c>
      <c r="AW530" s="15" t="s">
        <v>33</v>
      </c>
      <c r="AX530" s="15" t="s">
        <v>80</v>
      </c>
      <c r="AY530" s="257" t="s">
        <v>135</v>
      </c>
    </row>
    <row r="531" s="2" customFormat="1" ht="16.5" customHeight="1">
      <c r="A531" s="40"/>
      <c r="B531" s="41"/>
      <c r="C531" s="258" t="s">
        <v>738</v>
      </c>
      <c r="D531" s="258" t="s">
        <v>265</v>
      </c>
      <c r="E531" s="259" t="s">
        <v>739</v>
      </c>
      <c r="F531" s="260" t="s">
        <v>740</v>
      </c>
      <c r="G531" s="261" t="s">
        <v>162</v>
      </c>
      <c r="H531" s="262">
        <v>0.01</v>
      </c>
      <c r="I531" s="263"/>
      <c r="J531" s="264">
        <f>ROUND(I531*H531,2)</f>
        <v>0</v>
      </c>
      <c r="K531" s="260" t="s">
        <v>441</v>
      </c>
      <c r="L531" s="265"/>
      <c r="M531" s="266" t="s">
        <v>19</v>
      </c>
      <c r="N531" s="267" t="s">
        <v>43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378</v>
      </c>
      <c r="AT531" s="217" t="s">
        <v>265</v>
      </c>
      <c r="AU531" s="217" t="s">
        <v>82</v>
      </c>
      <c r="AY531" s="19" t="s">
        <v>135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80</v>
      </c>
      <c r="BK531" s="218">
        <f>ROUND(I531*H531,2)</f>
        <v>0</v>
      </c>
      <c r="BL531" s="19" t="s">
        <v>271</v>
      </c>
      <c r="BM531" s="217" t="s">
        <v>741</v>
      </c>
    </row>
    <row r="532" s="2" customFormat="1">
      <c r="A532" s="40"/>
      <c r="B532" s="41"/>
      <c r="C532" s="42"/>
      <c r="D532" s="219" t="s">
        <v>145</v>
      </c>
      <c r="E532" s="42"/>
      <c r="F532" s="220" t="s">
        <v>740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145</v>
      </c>
      <c r="AU532" s="19" t="s">
        <v>82</v>
      </c>
    </row>
    <row r="533" s="14" customFormat="1">
      <c r="A533" s="14"/>
      <c r="B533" s="236"/>
      <c r="C533" s="237"/>
      <c r="D533" s="219" t="s">
        <v>149</v>
      </c>
      <c r="E533" s="238" t="s">
        <v>19</v>
      </c>
      <c r="F533" s="239" t="s">
        <v>742</v>
      </c>
      <c r="G533" s="237"/>
      <c r="H533" s="240">
        <v>0.01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149</v>
      </c>
      <c r="AU533" s="246" t="s">
        <v>82</v>
      </c>
      <c r="AV533" s="14" t="s">
        <v>82</v>
      </c>
      <c r="AW533" s="14" t="s">
        <v>33</v>
      </c>
      <c r="AX533" s="14" t="s">
        <v>80</v>
      </c>
      <c r="AY533" s="246" t="s">
        <v>135</v>
      </c>
    </row>
    <row r="534" s="2" customFormat="1" ht="16.5" customHeight="1">
      <c r="A534" s="40"/>
      <c r="B534" s="41"/>
      <c r="C534" s="258" t="s">
        <v>743</v>
      </c>
      <c r="D534" s="258" t="s">
        <v>265</v>
      </c>
      <c r="E534" s="259" t="s">
        <v>744</v>
      </c>
      <c r="F534" s="260" t="s">
        <v>745</v>
      </c>
      <c r="G534" s="261" t="s">
        <v>298</v>
      </c>
      <c r="H534" s="262">
        <v>2</v>
      </c>
      <c r="I534" s="263"/>
      <c r="J534" s="264">
        <f>ROUND(I534*H534,2)</f>
        <v>0</v>
      </c>
      <c r="K534" s="260" t="s">
        <v>142</v>
      </c>
      <c r="L534" s="265"/>
      <c r="M534" s="266" t="s">
        <v>19</v>
      </c>
      <c r="N534" s="267" t="s">
        <v>43</v>
      </c>
      <c r="O534" s="86"/>
      <c r="P534" s="215">
        <f>O534*H534</f>
        <v>0</v>
      </c>
      <c r="Q534" s="215">
        <v>0.012</v>
      </c>
      <c r="R534" s="215">
        <f>Q534*H534</f>
        <v>0.024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378</v>
      </c>
      <c r="AT534" s="217" t="s">
        <v>265</v>
      </c>
      <c r="AU534" s="217" t="s">
        <v>82</v>
      </c>
      <c r="AY534" s="19" t="s">
        <v>135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80</v>
      </c>
      <c r="BK534" s="218">
        <f>ROUND(I534*H534,2)</f>
        <v>0</v>
      </c>
      <c r="BL534" s="19" t="s">
        <v>271</v>
      </c>
      <c r="BM534" s="217" t="s">
        <v>746</v>
      </c>
    </row>
    <row r="535" s="2" customFormat="1">
      <c r="A535" s="40"/>
      <c r="B535" s="41"/>
      <c r="C535" s="42"/>
      <c r="D535" s="219" t="s">
        <v>145</v>
      </c>
      <c r="E535" s="42"/>
      <c r="F535" s="220" t="s">
        <v>745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145</v>
      </c>
      <c r="AU535" s="19" t="s">
        <v>82</v>
      </c>
    </row>
    <row r="536" s="14" customFormat="1">
      <c r="A536" s="14"/>
      <c r="B536" s="236"/>
      <c r="C536" s="237"/>
      <c r="D536" s="219" t="s">
        <v>149</v>
      </c>
      <c r="E536" s="238" t="s">
        <v>19</v>
      </c>
      <c r="F536" s="239" t="s">
        <v>747</v>
      </c>
      <c r="G536" s="237"/>
      <c r="H536" s="240">
        <v>2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149</v>
      </c>
      <c r="AU536" s="246" t="s">
        <v>82</v>
      </c>
      <c r="AV536" s="14" t="s">
        <v>82</v>
      </c>
      <c r="AW536" s="14" t="s">
        <v>33</v>
      </c>
      <c r="AX536" s="14" t="s">
        <v>80</v>
      </c>
      <c r="AY536" s="246" t="s">
        <v>135</v>
      </c>
    </row>
    <row r="537" s="2" customFormat="1" ht="33" customHeight="1">
      <c r="A537" s="40"/>
      <c r="B537" s="41"/>
      <c r="C537" s="206" t="s">
        <v>748</v>
      </c>
      <c r="D537" s="206" t="s">
        <v>138</v>
      </c>
      <c r="E537" s="207" t="s">
        <v>749</v>
      </c>
      <c r="F537" s="208" t="s">
        <v>750</v>
      </c>
      <c r="G537" s="209" t="s">
        <v>732</v>
      </c>
      <c r="H537" s="210">
        <v>1450</v>
      </c>
      <c r="I537" s="211"/>
      <c r="J537" s="212">
        <f>ROUND(I537*H537,2)</f>
        <v>0</v>
      </c>
      <c r="K537" s="208" t="s">
        <v>142</v>
      </c>
      <c r="L537" s="46"/>
      <c r="M537" s="213" t="s">
        <v>19</v>
      </c>
      <c r="N537" s="214" t="s">
        <v>43</v>
      </c>
      <c r="O537" s="86"/>
      <c r="P537" s="215">
        <f>O537*H537</f>
        <v>0</v>
      </c>
      <c r="Q537" s="215">
        <v>0</v>
      </c>
      <c r="R537" s="215">
        <f>Q537*H537</f>
        <v>0</v>
      </c>
      <c r="S537" s="215">
        <v>0.001</v>
      </c>
      <c r="T537" s="216">
        <f>S537*H537</f>
        <v>1.45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271</v>
      </c>
      <c r="AT537" s="217" t="s">
        <v>138</v>
      </c>
      <c r="AU537" s="217" t="s">
        <v>82</v>
      </c>
      <c r="AY537" s="19" t="s">
        <v>135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80</v>
      </c>
      <c r="BK537" s="218">
        <f>ROUND(I537*H537,2)</f>
        <v>0</v>
      </c>
      <c r="BL537" s="19" t="s">
        <v>271</v>
      </c>
      <c r="BM537" s="217" t="s">
        <v>751</v>
      </c>
    </row>
    <row r="538" s="2" customFormat="1">
      <c r="A538" s="40"/>
      <c r="B538" s="41"/>
      <c r="C538" s="42"/>
      <c r="D538" s="219" t="s">
        <v>145</v>
      </c>
      <c r="E538" s="42"/>
      <c r="F538" s="220" t="s">
        <v>752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145</v>
      </c>
      <c r="AU538" s="19" t="s">
        <v>82</v>
      </c>
    </row>
    <row r="539" s="2" customFormat="1">
      <c r="A539" s="40"/>
      <c r="B539" s="41"/>
      <c r="C539" s="42"/>
      <c r="D539" s="224" t="s">
        <v>147</v>
      </c>
      <c r="E539" s="42"/>
      <c r="F539" s="225" t="s">
        <v>753</v>
      </c>
      <c r="G539" s="42"/>
      <c r="H539" s="42"/>
      <c r="I539" s="221"/>
      <c r="J539" s="42"/>
      <c r="K539" s="42"/>
      <c r="L539" s="46"/>
      <c r="M539" s="222"/>
      <c r="N539" s="223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147</v>
      </c>
      <c r="AU539" s="19" t="s">
        <v>82</v>
      </c>
    </row>
    <row r="540" s="13" customFormat="1">
      <c r="A540" s="13"/>
      <c r="B540" s="226"/>
      <c r="C540" s="227"/>
      <c r="D540" s="219" t="s">
        <v>149</v>
      </c>
      <c r="E540" s="228" t="s">
        <v>19</v>
      </c>
      <c r="F540" s="229" t="s">
        <v>166</v>
      </c>
      <c r="G540" s="227"/>
      <c r="H540" s="228" t="s">
        <v>19</v>
      </c>
      <c r="I540" s="230"/>
      <c r="J540" s="227"/>
      <c r="K540" s="227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149</v>
      </c>
      <c r="AU540" s="235" t="s">
        <v>82</v>
      </c>
      <c r="AV540" s="13" t="s">
        <v>80</v>
      </c>
      <c r="AW540" s="13" t="s">
        <v>33</v>
      </c>
      <c r="AX540" s="13" t="s">
        <v>72</v>
      </c>
      <c r="AY540" s="235" t="s">
        <v>135</v>
      </c>
    </row>
    <row r="541" s="13" customFormat="1">
      <c r="A541" s="13"/>
      <c r="B541" s="226"/>
      <c r="C541" s="227"/>
      <c r="D541" s="219" t="s">
        <v>149</v>
      </c>
      <c r="E541" s="228" t="s">
        <v>19</v>
      </c>
      <c r="F541" s="229" t="s">
        <v>754</v>
      </c>
      <c r="G541" s="227"/>
      <c r="H541" s="228" t="s">
        <v>19</v>
      </c>
      <c r="I541" s="230"/>
      <c r="J541" s="227"/>
      <c r="K541" s="227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149</v>
      </c>
      <c r="AU541" s="235" t="s">
        <v>82</v>
      </c>
      <c r="AV541" s="13" t="s">
        <v>80</v>
      </c>
      <c r="AW541" s="13" t="s">
        <v>33</v>
      </c>
      <c r="AX541" s="13" t="s">
        <v>72</v>
      </c>
      <c r="AY541" s="235" t="s">
        <v>135</v>
      </c>
    </row>
    <row r="542" s="14" customFormat="1">
      <c r="A542" s="14"/>
      <c r="B542" s="236"/>
      <c r="C542" s="237"/>
      <c r="D542" s="219" t="s">
        <v>149</v>
      </c>
      <c r="E542" s="238" t="s">
        <v>19</v>
      </c>
      <c r="F542" s="239" t="s">
        <v>755</v>
      </c>
      <c r="G542" s="237"/>
      <c r="H542" s="240">
        <v>1000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6" t="s">
        <v>149</v>
      </c>
      <c r="AU542" s="246" t="s">
        <v>82</v>
      </c>
      <c r="AV542" s="14" t="s">
        <v>82</v>
      </c>
      <c r="AW542" s="14" t="s">
        <v>33</v>
      </c>
      <c r="AX542" s="14" t="s">
        <v>72</v>
      </c>
      <c r="AY542" s="246" t="s">
        <v>135</v>
      </c>
    </row>
    <row r="543" s="14" customFormat="1">
      <c r="A543" s="14"/>
      <c r="B543" s="236"/>
      <c r="C543" s="237"/>
      <c r="D543" s="219" t="s">
        <v>149</v>
      </c>
      <c r="E543" s="238" t="s">
        <v>19</v>
      </c>
      <c r="F543" s="239" t="s">
        <v>756</v>
      </c>
      <c r="G543" s="237"/>
      <c r="H543" s="240">
        <v>200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149</v>
      </c>
      <c r="AU543" s="246" t="s">
        <v>82</v>
      </c>
      <c r="AV543" s="14" t="s">
        <v>82</v>
      </c>
      <c r="AW543" s="14" t="s">
        <v>33</v>
      </c>
      <c r="AX543" s="14" t="s">
        <v>72</v>
      </c>
      <c r="AY543" s="246" t="s">
        <v>135</v>
      </c>
    </row>
    <row r="544" s="14" customFormat="1">
      <c r="A544" s="14"/>
      <c r="B544" s="236"/>
      <c r="C544" s="237"/>
      <c r="D544" s="219" t="s">
        <v>149</v>
      </c>
      <c r="E544" s="238" t="s">
        <v>19</v>
      </c>
      <c r="F544" s="239" t="s">
        <v>757</v>
      </c>
      <c r="G544" s="237"/>
      <c r="H544" s="240">
        <v>250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149</v>
      </c>
      <c r="AU544" s="246" t="s">
        <v>82</v>
      </c>
      <c r="AV544" s="14" t="s">
        <v>82</v>
      </c>
      <c r="AW544" s="14" t="s">
        <v>33</v>
      </c>
      <c r="AX544" s="14" t="s">
        <v>72</v>
      </c>
      <c r="AY544" s="246" t="s">
        <v>135</v>
      </c>
    </row>
    <row r="545" s="15" customFormat="1">
      <c r="A545" s="15"/>
      <c r="B545" s="247"/>
      <c r="C545" s="248"/>
      <c r="D545" s="219" t="s">
        <v>149</v>
      </c>
      <c r="E545" s="249" t="s">
        <v>19</v>
      </c>
      <c r="F545" s="250" t="s">
        <v>153</v>
      </c>
      <c r="G545" s="248"/>
      <c r="H545" s="251">
        <v>1450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7" t="s">
        <v>149</v>
      </c>
      <c r="AU545" s="257" t="s">
        <v>82</v>
      </c>
      <c r="AV545" s="15" t="s">
        <v>143</v>
      </c>
      <c r="AW545" s="15" t="s">
        <v>33</v>
      </c>
      <c r="AX545" s="15" t="s">
        <v>80</v>
      </c>
      <c r="AY545" s="257" t="s">
        <v>135</v>
      </c>
    </row>
    <row r="546" s="2" customFormat="1" ht="24.15" customHeight="1">
      <c r="A546" s="40"/>
      <c r="B546" s="41"/>
      <c r="C546" s="206" t="s">
        <v>758</v>
      </c>
      <c r="D546" s="206" t="s">
        <v>138</v>
      </c>
      <c r="E546" s="207" t="s">
        <v>759</v>
      </c>
      <c r="F546" s="208" t="s">
        <v>760</v>
      </c>
      <c r="G546" s="209" t="s">
        <v>523</v>
      </c>
      <c r="H546" s="268"/>
      <c r="I546" s="211"/>
      <c r="J546" s="212">
        <f>ROUND(I546*H546,2)</f>
        <v>0</v>
      </c>
      <c r="K546" s="208" t="s">
        <v>142</v>
      </c>
      <c r="L546" s="46"/>
      <c r="M546" s="213" t="s">
        <v>19</v>
      </c>
      <c r="N546" s="214" t="s">
        <v>43</v>
      </c>
      <c r="O546" s="86"/>
      <c r="P546" s="215">
        <f>O546*H546</f>
        <v>0</v>
      </c>
      <c r="Q546" s="215">
        <v>0</v>
      </c>
      <c r="R546" s="215">
        <f>Q546*H546</f>
        <v>0</v>
      </c>
      <c r="S546" s="215">
        <v>0</v>
      </c>
      <c r="T546" s="216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7" t="s">
        <v>271</v>
      </c>
      <c r="AT546" s="217" t="s">
        <v>138</v>
      </c>
      <c r="AU546" s="217" t="s">
        <v>82</v>
      </c>
      <c r="AY546" s="19" t="s">
        <v>135</v>
      </c>
      <c r="BE546" s="218">
        <f>IF(N546="základní",J546,0)</f>
        <v>0</v>
      </c>
      <c r="BF546" s="218">
        <f>IF(N546="snížená",J546,0)</f>
        <v>0</v>
      </c>
      <c r="BG546" s="218">
        <f>IF(N546="zákl. přenesená",J546,0)</f>
        <v>0</v>
      </c>
      <c r="BH546" s="218">
        <f>IF(N546="sníž. přenesená",J546,0)</f>
        <v>0</v>
      </c>
      <c r="BI546" s="218">
        <f>IF(N546="nulová",J546,0)</f>
        <v>0</v>
      </c>
      <c r="BJ546" s="19" t="s">
        <v>80</v>
      </c>
      <c r="BK546" s="218">
        <f>ROUND(I546*H546,2)</f>
        <v>0</v>
      </c>
      <c r="BL546" s="19" t="s">
        <v>271</v>
      </c>
      <c r="BM546" s="217" t="s">
        <v>761</v>
      </c>
    </row>
    <row r="547" s="2" customFormat="1">
      <c r="A547" s="40"/>
      <c r="B547" s="41"/>
      <c r="C547" s="42"/>
      <c r="D547" s="219" t="s">
        <v>145</v>
      </c>
      <c r="E547" s="42"/>
      <c r="F547" s="220" t="s">
        <v>762</v>
      </c>
      <c r="G547" s="42"/>
      <c r="H547" s="42"/>
      <c r="I547" s="221"/>
      <c r="J547" s="42"/>
      <c r="K547" s="42"/>
      <c r="L547" s="46"/>
      <c r="M547" s="222"/>
      <c r="N547" s="223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145</v>
      </c>
      <c r="AU547" s="19" t="s">
        <v>82</v>
      </c>
    </row>
    <row r="548" s="2" customFormat="1">
      <c r="A548" s="40"/>
      <c r="B548" s="41"/>
      <c r="C548" s="42"/>
      <c r="D548" s="224" t="s">
        <v>147</v>
      </c>
      <c r="E548" s="42"/>
      <c r="F548" s="225" t="s">
        <v>763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147</v>
      </c>
      <c r="AU548" s="19" t="s">
        <v>82</v>
      </c>
    </row>
    <row r="549" s="12" customFormat="1" ht="22.8" customHeight="1">
      <c r="A549" s="12"/>
      <c r="B549" s="190"/>
      <c r="C549" s="191"/>
      <c r="D549" s="192" t="s">
        <v>71</v>
      </c>
      <c r="E549" s="204" t="s">
        <v>764</v>
      </c>
      <c r="F549" s="204" t="s">
        <v>765</v>
      </c>
      <c r="G549" s="191"/>
      <c r="H549" s="191"/>
      <c r="I549" s="194"/>
      <c r="J549" s="205">
        <f>BK549</f>
        <v>0</v>
      </c>
      <c r="K549" s="191"/>
      <c r="L549" s="196"/>
      <c r="M549" s="197"/>
      <c r="N549" s="198"/>
      <c r="O549" s="198"/>
      <c r="P549" s="199">
        <f>SUM(P550:P566)</f>
        <v>0</v>
      </c>
      <c r="Q549" s="198"/>
      <c r="R549" s="199">
        <f>SUM(R550:R566)</f>
        <v>0.12942880000000001</v>
      </c>
      <c r="S549" s="198"/>
      <c r="T549" s="200">
        <f>SUM(T550:T566)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1" t="s">
        <v>82</v>
      </c>
      <c r="AT549" s="202" t="s">
        <v>71</v>
      </c>
      <c r="AU549" s="202" t="s">
        <v>80</v>
      </c>
      <c r="AY549" s="201" t="s">
        <v>135</v>
      </c>
      <c r="BK549" s="203">
        <f>SUM(BK550:BK566)</f>
        <v>0</v>
      </c>
    </row>
    <row r="550" s="2" customFormat="1" ht="16.5" customHeight="1">
      <c r="A550" s="40"/>
      <c r="B550" s="41"/>
      <c r="C550" s="206" t="s">
        <v>766</v>
      </c>
      <c r="D550" s="206" t="s">
        <v>138</v>
      </c>
      <c r="E550" s="207" t="s">
        <v>767</v>
      </c>
      <c r="F550" s="208" t="s">
        <v>768</v>
      </c>
      <c r="G550" s="209" t="s">
        <v>179</v>
      </c>
      <c r="H550" s="210">
        <v>6.5599999999999996</v>
      </c>
      <c r="I550" s="211"/>
      <c r="J550" s="212">
        <f>ROUND(I550*H550,2)</f>
        <v>0</v>
      </c>
      <c r="K550" s="208" t="s">
        <v>142</v>
      </c>
      <c r="L550" s="46"/>
      <c r="M550" s="213" t="s">
        <v>19</v>
      </c>
      <c r="N550" s="214" t="s">
        <v>43</v>
      </c>
      <c r="O550" s="86"/>
      <c r="P550" s="215">
        <f>O550*H550</f>
        <v>0</v>
      </c>
      <c r="Q550" s="215">
        <v>0.00029999999999999997</v>
      </c>
      <c r="R550" s="215">
        <f>Q550*H550</f>
        <v>0.0019679999999999997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271</v>
      </c>
      <c r="AT550" s="217" t="s">
        <v>138</v>
      </c>
      <c r="AU550" s="217" t="s">
        <v>82</v>
      </c>
      <c r="AY550" s="19" t="s">
        <v>135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80</v>
      </c>
      <c r="BK550" s="218">
        <f>ROUND(I550*H550,2)</f>
        <v>0</v>
      </c>
      <c r="BL550" s="19" t="s">
        <v>271</v>
      </c>
      <c r="BM550" s="217" t="s">
        <v>769</v>
      </c>
    </row>
    <row r="551" s="2" customFormat="1">
      <c r="A551" s="40"/>
      <c r="B551" s="41"/>
      <c r="C551" s="42"/>
      <c r="D551" s="219" t="s">
        <v>145</v>
      </c>
      <c r="E551" s="42"/>
      <c r="F551" s="220" t="s">
        <v>770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145</v>
      </c>
      <c r="AU551" s="19" t="s">
        <v>82</v>
      </c>
    </row>
    <row r="552" s="2" customFormat="1">
      <c r="A552" s="40"/>
      <c r="B552" s="41"/>
      <c r="C552" s="42"/>
      <c r="D552" s="224" t="s">
        <v>147</v>
      </c>
      <c r="E552" s="42"/>
      <c r="F552" s="225" t="s">
        <v>771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147</v>
      </c>
      <c r="AU552" s="19" t="s">
        <v>82</v>
      </c>
    </row>
    <row r="553" s="13" customFormat="1">
      <c r="A553" s="13"/>
      <c r="B553" s="226"/>
      <c r="C553" s="227"/>
      <c r="D553" s="219" t="s">
        <v>149</v>
      </c>
      <c r="E553" s="228" t="s">
        <v>19</v>
      </c>
      <c r="F553" s="229" t="s">
        <v>150</v>
      </c>
      <c r="G553" s="227"/>
      <c r="H553" s="228" t="s">
        <v>19</v>
      </c>
      <c r="I553" s="230"/>
      <c r="J553" s="227"/>
      <c r="K553" s="227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149</v>
      </c>
      <c r="AU553" s="235" t="s">
        <v>82</v>
      </c>
      <c r="AV553" s="13" t="s">
        <v>80</v>
      </c>
      <c r="AW553" s="13" t="s">
        <v>33</v>
      </c>
      <c r="AX553" s="13" t="s">
        <v>72</v>
      </c>
      <c r="AY553" s="235" t="s">
        <v>135</v>
      </c>
    </row>
    <row r="554" s="14" customFormat="1">
      <c r="A554" s="14"/>
      <c r="B554" s="236"/>
      <c r="C554" s="237"/>
      <c r="D554" s="219" t="s">
        <v>149</v>
      </c>
      <c r="E554" s="238" t="s">
        <v>19</v>
      </c>
      <c r="F554" s="239" t="s">
        <v>772</v>
      </c>
      <c r="G554" s="237"/>
      <c r="H554" s="240">
        <v>6.5599999999999996</v>
      </c>
      <c r="I554" s="241"/>
      <c r="J554" s="237"/>
      <c r="K554" s="237"/>
      <c r="L554" s="242"/>
      <c r="M554" s="243"/>
      <c r="N554" s="244"/>
      <c r="O554" s="244"/>
      <c r="P554" s="244"/>
      <c r="Q554" s="244"/>
      <c r="R554" s="244"/>
      <c r="S554" s="244"/>
      <c r="T554" s="24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6" t="s">
        <v>149</v>
      </c>
      <c r="AU554" s="246" t="s">
        <v>82</v>
      </c>
      <c r="AV554" s="14" t="s">
        <v>82</v>
      </c>
      <c r="AW554" s="14" t="s">
        <v>33</v>
      </c>
      <c r="AX554" s="14" t="s">
        <v>80</v>
      </c>
      <c r="AY554" s="246" t="s">
        <v>135</v>
      </c>
    </row>
    <row r="555" s="2" customFormat="1" ht="33" customHeight="1">
      <c r="A555" s="40"/>
      <c r="B555" s="41"/>
      <c r="C555" s="206" t="s">
        <v>773</v>
      </c>
      <c r="D555" s="206" t="s">
        <v>138</v>
      </c>
      <c r="E555" s="207" t="s">
        <v>774</v>
      </c>
      <c r="F555" s="208" t="s">
        <v>775</v>
      </c>
      <c r="G555" s="209" t="s">
        <v>179</v>
      </c>
      <c r="H555" s="210">
        <v>6.5599999999999996</v>
      </c>
      <c r="I555" s="211"/>
      <c r="J555" s="212">
        <f>ROUND(I555*H555,2)</f>
        <v>0</v>
      </c>
      <c r="K555" s="208" t="s">
        <v>142</v>
      </c>
      <c r="L555" s="46"/>
      <c r="M555" s="213" t="s">
        <v>19</v>
      </c>
      <c r="N555" s="214" t="s">
        <v>43</v>
      </c>
      <c r="O555" s="86"/>
      <c r="P555" s="215">
        <f>O555*H555</f>
        <v>0</v>
      </c>
      <c r="Q555" s="215">
        <v>0.0053499999999999997</v>
      </c>
      <c r="R555" s="215">
        <f>Q555*H555</f>
        <v>0.035095999999999995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271</v>
      </c>
      <c r="AT555" s="217" t="s">
        <v>138</v>
      </c>
      <c r="AU555" s="217" t="s">
        <v>82</v>
      </c>
      <c r="AY555" s="19" t="s">
        <v>135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80</v>
      </c>
      <c r="BK555" s="218">
        <f>ROUND(I555*H555,2)</f>
        <v>0</v>
      </c>
      <c r="BL555" s="19" t="s">
        <v>271</v>
      </c>
      <c r="BM555" s="217" t="s">
        <v>776</v>
      </c>
    </row>
    <row r="556" s="2" customFormat="1">
      <c r="A556" s="40"/>
      <c r="B556" s="41"/>
      <c r="C556" s="42"/>
      <c r="D556" s="219" t="s">
        <v>145</v>
      </c>
      <c r="E556" s="42"/>
      <c r="F556" s="220" t="s">
        <v>777</v>
      </c>
      <c r="G556" s="42"/>
      <c r="H556" s="42"/>
      <c r="I556" s="221"/>
      <c r="J556" s="42"/>
      <c r="K556" s="42"/>
      <c r="L556" s="46"/>
      <c r="M556" s="222"/>
      <c r="N556" s="22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145</v>
      </c>
      <c r="AU556" s="19" t="s">
        <v>82</v>
      </c>
    </row>
    <row r="557" s="2" customFormat="1">
      <c r="A557" s="40"/>
      <c r="B557" s="41"/>
      <c r="C557" s="42"/>
      <c r="D557" s="224" t="s">
        <v>147</v>
      </c>
      <c r="E557" s="42"/>
      <c r="F557" s="225" t="s">
        <v>778</v>
      </c>
      <c r="G557" s="42"/>
      <c r="H557" s="42"/>
      <c r="I557" s="221"/>
      <c r="J557" s="42"/>
      <c r="K557" s="42"/>
      <c r="L557" s="46"/>
      <c r="M557" s="222"/>
      <c r="N557" s="22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147</v>
      </c>
      <c r="AU557" s="19" t="s">
        <v>82</v>
      </c>
    </row>
    <row r="558" s="13" customFormat="1">
      <c r="A558" s="13"/>
      <c r="B558" s="226"/>
      <c r="C558" s="227"/>
      <c r="D558" s="219" t="s">
        <v>149</v>
      </c>
      <c r="E558" s="228" t="s">
        <v>19</v>
      </c>
      <c r="F558" s="229" t="s">
        <v>150</v>
      </c>
      <c r="G558" s="227"/>
      <c r="H558" s="228" t="s">
        <v>19</v>
      </c>
      <c r="I558" s="230"/>
      <c r="J558" s="227"/>
      <c r="K558" s="227"/>
      <c r="L558" s="231"/>
      <c r="M558" s="232"/>
      <c r="N558" s="233"/>
      <c r="O558" s="233"/>
      <c r="P558" s="233"/>
      <c r="Q558" s="233"/>
      <c r="R558" s="233"/>
      <c r="S558" s="233"/>
      <c r="T558" s="23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5" t="s">
        <v>149</v>
      </c>
      <c r="AU558" s="235" t="s">
        <v>82</v>
      </c>
      <c r="AV558" s="13" t="s">
        <v>80</v>
      </c>
      <c r="AW558" s="13" t="s">
        <v>33</v>
      </c>
      <c r="AX558" s="13" t="s">
        <v>72</v>
      </c>
      <c r="AY558" s="235" t="s">
        <v>135</v>
      </c>
    </row>
    <row r="559" s="14" customFormat="1">
      <c r="A559" s="14"/>
      <c r="B559" s="236"/>
      <c r="C559" s="237"/>
      <c r="D559" s="219" t="s">
        <v>149</v>
      </c>
      <c r="E559" s="238" t="s">
        <v>19</v>
      </c>
      <c r="F559" s="239" t="s">
        <v>772</v>
      </c>
      <c r="G559" s="237"/>
      <c r="H559" s="240">
        <v>6.5599999999999996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149</v>
      </c>
      <c r="AU559" s="246" t="s">
        <v>82</v>
      </c>
      <c r="AV559" s="14" t="s">
        <v>82</v>
      </c>
      <c r="AW559" s="14" t="s">
        <v>33</v>
      </c>
      <c r="AX559" s="14" t="s">
        <v>80</v>
      </c>
      <c r="AY559" s="246" t="s">
        <v>135</v>
      </c>
    </row>
    <row r="560" s="2" customFormat="1" ht="24.15" customHeight="1">
      <c r="A560" s="40"/>
      <c r="B560" s="41"/>
      <c r="C560" s="258" t="s">
        <v>779</v>
      </c>
      <c r="D560" s="258" t="s">
        <v>265</v>
      </c>
      <c r="E560" s="259" t="s">
        <v>780</v>
      </c>
      <c r="F560" s="260" t="s">
        <v>781</v>
      </c>
      <c r="G560" s="261" t="s">
        <v>179</v>
      </c>
      <c r="H560" s="262">
        <v>7.2160000000000002</v>
      </c>
      <c r="I560" s="263"/>
      <c r="J560" s="264">
        <f>ROUND(I560*H560,2)</f>
        <v>0</v>
      </c>
      <c r="K560" s="260" t="s">
        <v>142</v>
      </c>
      <c r="L560" s="265"/>
      <c r="M560" s="266" t="s">
        <v>19</v>
      </c>
      <c r="N560" s="267" t="s">
        <v>43</v>
      </c>
      <c r="O560" s="86"/>
      <c r="P560" s="215">
        <f>O560*H560</f>
        <v>0</v>
      </c>
      <c r="Q560" s="215">
        <v>0.012800000000000001</v>
      </c>
      <c r="R560" s="215">
        <f>Q560*H560</f>
        <v>0.092364800000000011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378</v>
      </c>
      <c r="AT560" s="217" t="s">
        <v>265</v>
      </c>
      <c r="AU560" s="217" t="s">
        <v>82</v>
      </c>
      <c r="AY560" s="19" t="s">
        <v>135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80</v>
      </c>
      <c r="BK560" s="218">
        <f>ROUND(I560*H560,2)</f>
        <v>0</v>
      </c>
      <c r="BL560" s="19" t="s">
        <v>271</v>
      </c>
      <c r="BM560" s="217" t="s">
        <v>782</v>
      </c>
    </row>
    <row r="561" s="2" customFormat="1">
      <c r="A561" s="40"/>
      <c r="B561" s="41"/>
      <c r="C561" s="42"/>
      <c r="D561" s="219" t="s">
        <v>145</v>
      </c>
      <c r="E561" s="42"/>
      <c r="F561" s="220" t="s">
        <v>781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145</v>
      </c>
      <c r="AU561" s="19" t="s">
        <v>82</v>
      </c>
    </row>
    <row r="562" s="14" customFormat="1">
      <c r="A562" s="14"/>
      <c r="B562" s="236"/>
      <c r="C562" s="237"/>
      <c r="D562" s="219" t="s">
        <v>149</v>
      </c>
      <c r="E562" s="238" t="s">
        <v>19</v>
      </c>
      <c r="F562" s="239" t="s">
        <v>783</v>
      </c>
      <c r="G562" s="237"/>
      <c r="H562" s="240">
        <v>6.5599999999999996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149</v>
      </c>
      <c r="AU562" s="246" t="s">
        <v>82</v>
      </c>
      <c r="AV562" s="14" t="s">
        <v>82</v>
      </c>
      <c r="AW562" s="14" t="s">
        <v>33</v>
      </c>
      <c r="AX562" s="14" t="s">
        <v>80</v>
      </c>
      <c r="AY562" s="246" t="s">
        <v>135</v>
      </c>
    </row>
    <row r="563" s="14" customFormat="1">
      <c r="A563" s="14"/>
      <c r="B563" s="236"/>
      <c r="C563" s="237"/>
      <c r="D563" s="219" t="s">
        <v>149</v>
      </c>
      <c r="E563" s="237"/>
      <c r="F563" s="239" t="s">
        <v>784</v>
      </c>
      <c r="G563" s="237"/>
      <c r="H563" s="240">
        <v>7.2160000000000002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149</v>
      </c>
      <c r="AU563" s="246" t="s">
        <v>82</v>
      </c>
      <c r="AV563" s="14" t="s">
        <v>82</v>
      </c>
      <c r="AW563" s="14" t="s">
        <v>4</v>
      </c>
      <c r="AX563" s="14" t="s">
        <v>80</v>
      </c>
      <c r="AY563" s="246" t="s">
        <v>135</v>
      </c>
    </row>
    <row r="564" s="2" customFormat="1" ht="24.15" customHeight="1">
      <c r="A564" s="40"/>
      <c r="B564" s="41"/>
      <c r="C564" s="206" t="s">
        <v>785</v>
      </c>
      <c r="D564" s="206" t="s">
        <v>138</v>
      </c>
      <c r="E564" s="207" t="s">
        <v>786</v>
      </c>
      <c r="F564" s="208" t="s">
        <v>787</v>
      </c>
      <c r="G564" s="209" t="s">
        <v>162</v>
      </c>
      <c r="H564" s="210">
        <v>0.129</v>
      </c>
      <c r="I564" s="211"/>
      <c r="J564" s="212">
        <f>ROUND(I564*H564,2)</f>
        <v>0</v>
      </c>
      <c r="K564" s="208" t="s">
        <v>142</v>
      </c>
      <c r="L564" s="46"/>
      <c r="M564" s="213" t="s">
        <v>19</v>
      </c>
      <c r="N564" s="214" t="s">
        <v>43</v>
      </c>
      <c r="O564" s="86"/>
      <c r="P564" s="215">
        <f>O564*H564</f>
        <v>0</v>
      </c>
      <c r="Q564" s="215">
        <v>0</v>
      </c>
      <c r="R564" s="215">
        <f>Q564*H564</f>
        <v>0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271</v>
      </c>
      <c r="AT564" s="217" t="s">
        <v>138</v>
      </c>
      <c r="AU564" s="217" t="s">
        <v>82</v>
      </c>
      <c r="AY564" s="19" t="s">
        <v>135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80</v>
      </c>
      <c r="BK564" s="218">
        <f>ROUND(I564*H564,2)</f>
        <v>0</v>
      </c>
      <c r="BL564" s="19" t="s">
        <v>271</v>
      </c>
      <c r="BM564" s="217" t="s">
        <v>788</v>
      </c>
    </row>
    <row r="565" s="2" customFormat="1">
      <c r="A565" s="40"/>
      <c r="B565" s="41"/>
      <c r="C565" s="42"/>
      <c r="D565" s="219" t="s">
        <v>145</v>
      </c>
      <c r="E565" s="42"/>
      <c r="F565" s="220" t="s">
        <v>789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145</v>
      </c>
      <c r="AU565" s="19" t="s">
        <v>82</v>
      </c>
    </row>
    <row r="566" s="2" customFormat="1">
      <c r="A566" s="40"/>
      <c r="B566" s="41"/>
      <c r="C566" s="42"/>
      <c r="D566" s="224" t="s">
        <v>147</v>
      </c>
      <c r="E566" s="42"/>
      <c r="F566" s="225" t="s">
        <v>790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147</v>
      </c>
      <c r="AU566" s="19" t="s">
        <v>82</v>
      </c>
    </row>
    <row r="567" s="12" customFormat="1" ht="22.8" customHeight="1">
      <c r="A567" s="12"/>
      <c r="B567" s="190"/>
      <c r="C567" s="191"/>
      <c r="D567" s="192" t="s">
        <v>71</v>
      </c>
      <c r="E567" s="204" t="s">
        <v>791</v>
      </c>
      <c r="F567" s="204" t="s">
        <v>792</v>
      </c>
      <c r="G567" s="191"/>
      <c r="H567" s="191"/>
      <c r="I567" s="194"/>
      <c r="J567" s="205">
        <f>BK567</f>
        <v>0</v>
      </c>
      <c r="K567" s="191"/>
      <c r="L567" s="196"/>
      <c r="M567" s="197"/>
      <c r="N567" s="198"/>
      <c r="O567" s="198"/>
      <c r="P567" s="199">
        <f>SUM(P568:P582)</f>
        <v>0</v>
      </c>
      <c r="Q567" s="198"/>
      <c r="R567" s="199">
        <f>SUM(R568:R582)</f>
        <v>0.13625000000000001</v>
      </c>
      <c r="S567" s="198"/>
      <c r="T567" s="200">
        <f>SUM(T568:T582)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1" t="s">
        <v>82</v>
      </c>
      <c r="AT567" s="202" t="s">
        <v>71</v>
      </c>
      <c r="AU567" s="202" t="s">
        <v>80</v>
      </c>
      <c r="AY567" s="201" t="s">
        <v>135</v>
      </c>
      <c r="BK567" s="203">
        <f>SUM(BK568:BK582)</f>
        <v>0</v>
      </c>
    </row>
    <row r="568" s="2" customFormat="1" ht="21.75" customHeight="1">
      <c r="A568" s="40"/>
      <c r="B568" s="41"/>
      <c r="C568" s="206" t="s">
        <v>793</v>
      </c>
      <c r="D568" s="206" t="s">
        <v>138</v>
      </c>
      <c r="E568" s="207" t="s">
        <v>794</v>
      </c>
      <c r="F568" s="208" t="s">
        <v>795</v>
      </c>
      <c r="G568" s="209" t="s">
        <v>179</v>
      </c>
      <c r="H568" s="210">
        <v>125</v>
      </c>
      <c r="I568" s="211"/>
      <c r="J568" s="212">
        <f>ROUND(I568*H568,2)</f>
        <v>0</v>
      </c>
      <c r="K568" s="208" t="s">
        <v>142</v>
      </c>
      <c r="L568" s="46"/>
      <c r="M568" s="213" t="s">
        <v>19</v>
      </c>
      <c r="N568" s="214" t="s">
        <v>43</v>
      </c>
      <c r="O568" s="86"/>
      <c r="P568" s="215">
        <f>O568*H568</f>
        <v>0</v>
      </c>
      <c r="Q568" s="215">
        <v>0</v>
      </c>
      <c r="R568" s="215">
        <f>Q568*H568</f>
        <v>0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271</v>
      </c>
      <c r="AT568" s="217" t="s">
        <v>138</v>
      </c>
      <c r="AU568" s="217" t="s">
        <v>82</v>
      </c>
      <c r="AY568" s="19" t="s">
        <v>135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80</v>
      </c>
      <c r="BK568" s="218">
        <f>ROUND(I568*H568,2)</f>
        <v>0</v>
      </c>
      <c r="BL568" s="19" t="s">
        <v>271</v>
      </c>
      <c r="BM568" s="217" t="s">
        <v>796</v>
      </c>
    </row>
    <row r="569" s="2" customFormat="1">
      <c r="A569" s="40"/>
      <c r="B569" s="41"/>
      <c r="C569" s="42"/>
      <c r="D569" s="219" t="s">
        <v>145</v>
      </c>
      <c r="E569" s="42"/>
      <c r="F569" s="220" t="s">
        <v>797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145</v>
      </c>
      <c r="AU569" s="19" t="s">
        <v>82</v>
      </c>
    </row>
    <row r="570" s="2" customFormat="1">
      <c r="A570" s="40"/>
      <c r="B570" s="41"/>
      <c r="C570" s="42"/>
      <c r="D570" s="224" t="s">
        <v>147</v>
      </c>
      <c r="E570" s="42"/>
      <c r="F570" s="225" t="s">
        <v>798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147</v>
      </c>
      <c r="AU570" s="19" t="s">
        <v>82</v>
      </c>
    </row>
    <row r="571" s="13" customFormat="1">
      <c r="A571" s="13"/>
      <c r="B571" s="226"/>
      <c r="C571" s="227"/>
      <c r="D571" s="219" t="s">
        <v>149</v>
      </c>
      <c r="E571" s="228" t="s">
        <v>19</v>
      </c>
      <c r="F571" s="229" t="s">
        <v>150</v>
      </c>
      <c r="G571" s="227"/>
      <c r="H571" s="228" t="s">
        <v>19</v>
      </c>
      <c r="I571" s="230"/>
      <c r="J571" s="227"/>
      <c r="K571" s="227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149</v>
      </c>
      <c r="AU571" s="235" t="s">
        <v>82</v>
      </c>
      <c r="AV571" s="13" t="s">
        <v>80</v>
      </c>
      <c r="AW571" s="13" t="s">
        <v>33</v>
      </c>
      <c r="AX571" s="13" t="s">
        <v>72</v>
      </c>
      <c r="AY571" s="235" t="s">
        <v>135</v>
      </c>
    </row>
    <row r="572" s="14" customFormat="1">
      <c r="A572" s="14"/>
      <c r="B572" s="236"/>
      <c r="C572" s="237"/>
      <c r="D572" s="219" t="s">
        <v>149</v>
      </c>
      <c r="E572" s="238" t="s">
        <v>19</v>
      </c>
      <c r="F572" s="239" t="s">
        <v>799</v>
      </c>
      <c r="G572" s="237"/>
      <c r="H572" s="240">
        <v>125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149</v>
      </c>
      <c r="AU572" s="246" t="s">
        <v>82</v>
      </c>
      <c r="AV572" s="14" t="s">
        <v>82</v>
      </c>
      <c r="AW572" s="14" t="s">
        <v>33</v>
      </c>
      <c r="AX572" s="14" t="s">
        <v>80</v>
      </c>
      <c r="AY572" s="246" t="s">
        <v>135</v>
      </c>
    </row>
    <row r="573" s="2" customFormat="1" ht="21.75" customHeight="1">
      <c r="A573" s="40"/>
      <c r="B573" s="41"/>
      <c r="C573" s="206" t="s">
        <v>800</v>
      </c>
      <c r="D573" s="206" t="s">
        <v>138</v>
      </c>
      <c r="E573" s="207" t="s">
        <v>801</v>
      </c>
      <c r="F573" s="208" t="s">
        <v>802</v>
      </c>
      <c r="G573" s="209" t="s">
        <v>179</v>
      </c>
      <c r="H573" s="210">
        <v>125</v>
      </c>
      <c r="I573" s="211"/>
      <c r="J573" s="212">
        <f>ROUND(I573*H573,2)</f>
        <v>0</v>
      </c>
      <c r="K573" s="208" t="s">
        <v>142</v>
      </c>
      <c r="L573" s="46"/>
      <c r="M573" s="213" t="s">
        <v>19</v>
      </c>
      <c r="N573" s="214" t="s">
        <v>43</v>
      </c>
      <c r="O573" s="86"/>
      <c r="P573" s="215">
        <f>O573*H573</f>
        <v>0</v>
      </c>
      <c r="Q573" s="215">
        <v>0.00042999999999999999</v>
      </c>
      <c r="R573" s="215">
        <f>Q573*H573</f>
        <v>0.053749999999999999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271</v>
      </c>
      <c r="AT573" s="217" t="s">
        <v>138</v>
      </c>
      <c r="AU573" s="217" t="s">
        <v>82</v>
      </c>
      <c r="AY573" s="19" t="s">
        <v>135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80</v>
      </c>
      <c r="BK573" s="218">
        <f>ROUND(I573*H573,2)</f>
        <v>0</v>
      </c>
      <c r="BL573" s="19" t="s">
        <v>271</v>
      </c>
      <c r="BM573" s="217" t="s">
        <v>803</v>
      </c>
    </row>
    <row r="574" s="2" customFormat="1">
      <c r="A574" s="40"/>
      <c r="B574" s="41"/>
      <c r="C574" s="42"/>
      <c r="D574" s="219" t="s">
        <v>145</v>
      </c>
      <c r="E574" s="42"/>
      <c r="F574" s="220" t="s">
        <v>804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145</v>
      </c>
      <c r="AU574" s="19" t="s">
        <v>82</v>
      </c>
    </row>
    <row r="575" s="2" customFormat="1">
      <c r="A575" s="40"/>
      <c r="B575" s="41"/>
      <c r="C575" s="42"/>
      <c r="D575" s="224" t="s">
        <v>147</v>
      </c>
      <c r="E575" s="42"/>
      <c r="F575" s="225" t="s">
        <v>805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147</v>
      </c>
      <c r="AU575" s="19" t="s">
        <v>82</v>
      </c>
    </row>
    <row r="576" s="13" customFormat="1">
      <c r="A576" s="13"/>
      <c r="B576" s="226"/>
      <c r="C576" s="227"/>
      <c r="D576" s="219" t="s">
        <v>149</v>
      </c>
      <c r="E576" s="228" t="s">
        <v>19</v>
      </c>
      <c r="F576" s="229" t="s">
        <v>150</v>
      </c>
      <c r="G576" s="227"/>
      <c r="H576" s="228" t="s">
        <v>19</v>
      </c>
      <c r="I576" s="230"/>
      <c r="J576" s="227"/>
      <c r="K576" s="227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149</v>
      </c>
      <c r="AU576" s="235" t="s">
        <v>82</v>
      </c>
      <c r="AV576" s="13" t="s">
        <v>80</v>
      </c>
      <c r="AW576" s="13" t="s">
        <v>33</v>
      </c>
      <c r="AX576" s="13" t="s">
        <v>72</v>
      </c>
      <c r="AY576" s="235" t="s">
        <v>135</v>
      </c>
    </row>
    <row r="577" s="14" customFormat="1">
      <c r="A577" s="14"/>
      <c r="B577" s="236"/>
      <c r="C577" s="237"/>
      <c r="D577" s="219" t="s">
        <v>149</v>
      </c>
      <c r="E577" s="238" t="s">
        <v>19</v>
      </c>
      <c r="F577" s="239" t="s">
        <v>799</v>
      </c>
      <c r="G577" s="237"/>
      <c r="H577" s="240">
        <v>125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6" t="s">
        <v>149</v>
      </c>
      <c r="AU577" s="246" t="s">
        <v>82</v>
      </c>
      <c r="AV577" s="14" t="s">
        <v>82</v>
      </c>
      <c r="AW577" s="14" t="s">
        <v>33</v>
      </c>
      <c r="AX577" s="14" t="s">
        <v>80</v>
      </c>
      <c r="AY577" s="246" t="s">
        <v>135</v>
      </c>
    </row>
    <row r="578" s="2" customFormat="1" ht="24.15" customHeight="1">
      <c r="A578" s="40"/>
      <c r="B578" s="41"/>
      <c r="C578" s="206" t="s">
        <v>806</v>
      </c>
      <c r="D578" s="206" t="s">
        <v>138</v>
      </c>
      <c r="E578" s="207" t="s">
        <v>807</v>
      </c>
      <c r="F578" s="208" t="s">
        <v>808</v>
      </c>
      <c r="G578" s="209" t="s">
        <v>179</v>
      </c>
      <c r="H578" s="210">
        <v>125</v>
      </c>
      <c r="I578" s="211"/>
      <c r="J578" s="212">
        <f>ROUND(I578*H578,2)</f>
        <v>0</v>
      </c>
      <c r="K578" s="208" t="s">
        <v>142</v>
      </c>
      <c r="L578" s="46"/>
      <c r="M578" s="213" t="s">
        <v>19</v>
      </c>
      <c r="N578" s="214" t="s">
        <v>43</v>
      </c>
      <c r="O578" s="86"/>
      <c r="P578" s="215">
        <f>O578*H578</f>
        <v>0</v>
      </c>
      <c r="Q578" s="215">
        <v>0.00066</v>
      </c>
      <c r="R578" s="215">
        <f>Q578*H578</f>
        <v>0.082500000000000004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271</v>
      </c>
      <c r="AT578" s="217" t="s">
        <v>138</v>
      </c>
      <c r="AU578" s="217" t="s">
        <v>82</v>
      </c>
      <c r="AY578" s="19" t="s">
        <v>135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80</v>
      </c>
      <c r="BK578" s="218">
        <f>ROUND(I578*H578,2)</f>
        <v>0</v>
      </c>
      <c r="BL578" s="19" t="s">
        <v>271</v>
      </c>
      <c r="BM578" s="217" t="s">
        <v>809</v>
      </c>
    </row>
    <row r="579" s="2" customFormat="1">
      <c r="A579" s="40"/>
      <c r="B579" s="41"/>
      <c r="C579" s="42"/>
      <c r="D579" s="219" t="s">
        <v>145</v>
      </c>
      <c r="E579" s="42"/>
      <c r="F579" s="220" t="s">
        <v>810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145</v>
      </c>
      <c r="AU579" s="19" t="s">
        <v>82</v>
      </c>
    </row>
    <row r="580" s="2" customFormat="1">
      <c r="A580" s="40"/>
      <c r="B580" s="41"/>
      <c r="C580" s="42"/>
      <c r="D580" s="224" t="s">
        <v>147</v>
      </c>
      <c r="E580" s="42"/>
      <c r="F580" s="225" t="s">
        <v>811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147</v>
      </c>
      <c r="AU580" s="19" t="s">
        <v>82</v>
      </c>
    </row>
    <row r="581" s="13" customFormat="1">
      <c r="A581" s="13"/>
      <c r="B581" s="226"/>
      <c r="C581" s="227"/>
      <c r="D581" s="219" t="s">
        <v>149</v>
      </c>
      <c r="E581" s="228" t="s">
        <v>19</v>
      </c>
      <c r="F581" s="229" t="s">
        <v>150</v>
      </c>
      <c r="G581" s="227"/>
      <c r="H581" s="228" t="s">
        <v>19</v>
      </c>
      <c r="I581" s="230"/>
      <c r="J581" s="227"/>
      <c r="K581" s="227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149</v>
      </c>
      <c r="AU581" s="235" t="s">
        <v>82</v>
      </c>
      <c r="AV581" s="13" t="s">
        <v>80</v>
      </c>
      <c r="AW581" s="13" t="s">
        <v>33</v>
      </c>
      <c r="AX581" s="13" t="s">
        <v>72</v>
      </c>
      <c r="AY581" s="235" t="s">
        <v>135</v>
      </c>
    </row>
    <row r="582" s="14" customFormat="1">
      <c r="A582" s="14"/>
      <c r="B582" s="236"/>
      <c r="C582" s="237"/>
      <c r="D582" s="219" t="s">
        <v>149</v>
      </c>
      <c r="E582" s="238" t="s">
        <v>19</v>
      </c>
      <c r="F582" s="239" t="s">
        <v>799</v>
      </c>
      <c r="G582" s="237"/>
      <c r="H582" s="240">
        <v>125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149</v>
      </c>
      <c r="AU582" s="246" t="s">
        <v>82</v>
      </c>
      <c r="AV582" s="14" t="s">
        <v>82</v>
      </c>
      <c r="AW582" s="14" t="s">
        <v>33</v>
      </c>
      <c r="AX582" s="14" t="s">
        <v>80</v>
      </c>
      <c r="AY582" s="246" t="s">
        <v>135</v>
      </c>
    </row>
    <row r="583" s="12" customFormat="1" ht="22.8" customHeight="1">
      <c r="A583" s="12"/>
      <c r="B583" s="190"/>
      <c r="C583" s="191"/>
      <c r="D583" s="192" t="s">
        <v>71</v>
      </c>
      <c r="E583" s="204" t="s">
        <v>812</v>
      </c>
      <c r="F583" s="204" t="s">
        <v>813</v>
      </c>
      <c r="G583" s="191"/>
      <c r="H583" s="191"/>
      <c r="I583" s="194"/>
      <c r="J583" s="205">
        <f>BK583</f>
        <v>0</v>
      </c>
      <c r="K583" s="191"/>
      <c r="L583" s="196"/>
      <c r="M583" s="197"/>
      <c r="N583" s="198"/>
      <c r="O583" s="198"/>
      <c r="P583" s="199">
        <f>SUM(P584:P674)</f>
        <v>0</v>
      </c>
      <c r="Q583" s="198"/>
      <c r="R583" s="199">
        <f>SUM(R584:R674)</f>
        <v>0.6488220400000001</v>
      </c>
      <c r="S583" s="198"/>
      <c r="T583" s="200">
        <f>SUM(T584:T674)</f>
        <v>0.15411723999999999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01" t="s">
        <v>82</v>
      </c>
      <c r="AT583" s="202" t="s">
        <v>71</v>
      </c>
      <c r="AU583" s="202" t="s">
        <v>80</v>
      </c>
      <c r="AY583" s="201" t="s">
        <v>135</v>
      </c>
      <c r="BK583" s="203">
        <f>SUM(BK584:BK674)</f>
        <v>0</v>
      </c>
    </row>
    <row r="584" s="2" customFormat="1" ht="21.75" customHeight="1">
      <c r="A584" s="40"/>
      <c r="B584" s="41"/>
      <c r="C584" s="206" t="s">
        <v>814</v>
      </c>
      <c r="D584" s="206" t="s">
        <v>138</v>
      </c>
      <c r="E584" s="207" t="s">
        <v>815</v>
      </c>
      <c r="F584" s="208" t="s">
        <v>816</v>
      </c>
      <c r="G584" s="209" t="s">
        <v>179</v>
      </c>
      <c r="H584" s="210">
        <v>475.32400000000001</v>
      </c>
      <c r="I584" s="211"/>
      <c r="J584" s="212">
        <f>ROUND(I584*H584,2)</f>
        <v>0</v>
      </c>
      <c r="K584" s="208" t="s">
        <v>142</v>
      </c>
      <c r="L584" s="46"/>
      <c r="M584" s="213" t="s">
        <v>19</v>
      </c>
      <c r="N584" s="214" t="s">
        <v>43</v>
      </c>
      <c r="O584" s="86"/>
      <c r="P584" s="215">
        <f>O584*H584</f>
        <v>0</v>
      </c>
      <c r="Q584" s="215">
        <v>0.001</v>
      </c>
      <c r="R584" s="215">
        <f>Q584*H584</f>
        <v>0.47532400000000002</v>
      </c>
      <c r="S584" s="215">
        <v>0.00031</v>
      </c>
      <c r="T584" s="216">
        <f>S584*H584</f>
        <v>0.14735044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271</v>
      </c>
      <c r="AT584" s="217" t="s">
        <v>138</v>
      </c>
      <c r="AU584" s="217" t="s">
        <v>82</v>
      </c>
      <c r="AY584" s="19" t="s">
        <v>135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80</v>
      </c>
      <c r="BK584" s="218">
        <f>ROUND(I584*H584,2)</f>
        <v>0</v>
      </c>
      <c r="BL584" s="19" t="s">
        <v>271</v>
      </c>
      <c r="BM584" s="217" t="s">
        <v>817</v>
      </c>
    </row>
    <row r="585" s="2" customFormat="1">
      <c r="A585" s="40"/>
      <c r="B585" s="41"/>
      <c r="C585" s="42"/>
      <c r="D585" s="219" t="s">
        <v>145</v>
      </c>
      <c r="E585" s="42"/>
      <c r="F585" s="220" t="s">
        <v>818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145</v>
      </c>
      <c r="AU585" s="19" t="s">
        <v>82</v>
      </c>
    </row>
    <row r="586" s="2" customFormat="1">
      <c r="A586" s="40"/>
      <c r="B586" s="41"/>
      <c r="C586" s="42"/>
      <c r="D586" s="224" t="s">
        <v>147</v>
      </c>
      <c r="E586" s="42"/>
      <c r="F586" s="225" t="s">
        <v>819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147</v>
      </c>
      <c r="AU586" s="19" t="s">
        <v>82</v>
      </c>
    </row>
    <row r="587" s="13" customFormat="1">
      <c r="A587" s="13"/>
      <c r="B587" s="226"/>
      <c r="C587" s="227"/>
      <c r="D587" s="219" t="s">
        <v>149</v>
      </c>
      <c r="E587" s="228" t="s">
        <v>19</v>
      </c>
      <c r="F587" s="229" t="s">
        <v>208</v>
      </c>
      <c r="G587" s="227"/>
      <c r="H587" s="228" t="s">
        <v>19</v>
      </c>
      <c r="I587" s="230"/>
      <c r="J587" s="227"/>
      <c r="K587" s="227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149</v>
      </c>
      <c r="AU587" s="235" t="s">
        <v>82</v>
      </c>
      <c r="AV587" s="13" t="s">
        <v>80</v>
      </c>
      <c r="AW587" s="13" t="s">
        <v>33</v>
      </c>
      <c r="AX587" s="13" t="s">
        <v>72</v>
      </c>
      <c r="AY587" s="235" t="s">
        <v>135</v>
      </c>
    </row>
    <row r="588" s="14" customFormat="1">
      <c r="A588" s="14"/>
      <c r="B588" s="236"/>
      <c r="C588" s="237"/>
      <c r="D588" s="219" t="s">
        <v>149</v>
      </c>
      <c r="E588" s="238" t="s">
        <v>19</v>
      </c>
      <c r="F588" s="239" t="s">
        <v>820</v>
      </c>
      <c r="G588" s="237"/>
      <c r="H588" s="240">
        <v>167.15000000000001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6" t="s">
        <v>149</v>
      </c>
      <c r="AU588" s="246" t="s">
        <v>82</v>
      </c>
      <c r="AV588" s="14" t="s">
        <v>82</v>
      </c>
      <c r="AW588" s="14" t="s">
        <v>33</v>
      </c>
      <c r="AX588" s="14" t="s">
        <v>72</v>
      </c>
      <c r="AY588" s="246" t="s">
        <v>135</v>
      </c>
    </row>
    <row r="589" s="13" customFormat="1">
      <c r="A589" s="13"/>
      <c r="B589" s="226"/>
      <c r="C589" s="227"/>
      <c r="D589" s="219" t="s">
        <v>149</v>
      </c>
      <c r="E589" s="228" t="s">
        <v>19</v>
      </c>
      <c r="F589" s="229" t="s">
        <v>209</v>
      </c>
      <c r="G589" s="227"/>
      <c r="H589" s="228" t="s">
        <v>19</v>
      </c>
      <c r="I589" s="230"/>
      <c r="J589" s="227"/>
      <c r="K589" s="227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149</v>
      </c>
      <c r="AU589" s="235" t="s">
        <v>82</v>
      </c>
      <c r="AV589" s="13" t="s">
        <v>80</v>
      </c>
      <c r="AW589" s="13" t="s">
        <v>33</v>
      </c>
      <c r="AX589" s="13" t="s">
        <v>72</v>
      </c>
      <c r="AY589" s="235" t="s">
        <v>135</v>
      </c>
    </row>
    <row r="590" s="14" customFormat="1">
      <c r="A590" s="14"/>
      <c r="B590" s="236"/>
      <c r="C590" s="237"/>
      <c r="D590" s="219" t="s">
        <v>149</v>
      </c>
      <c r="E590" s="238" t="s">
        <v>19</v>
      </c>
      <c r="F590" s="239" t="s">
        <v>210</v>
      </c>
      <c r="G590" s="237"/>
      <c r="H590" s="240">
        <v>232.18000000000001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6" t="s">
        <v>149</v>
      </c>
      <c r="AU590" s="246" t="s">
        <v>82</v>
      </c>
      <c r="AV590" s="14" t="s">
        <v>82</v>
      </c>
      <c r="AW590" s="14" t="s">
        <v>33</v>
      </c>
      <c r="AX590" s="14" t="s">
        <v>72</v>
      </c>
      <c r="AY590" s="246" t="s">
        <v>135</v>
      </c>
    </row>
    <row r="591" s="14" customFormat="1">
      <c r="A591" s="14"/>
      <c r="B591" s="236"/>
      <c r="C591" s="237"/>
      <c r="D591" s="219" t="s">
        <v>149</v>
      </c>
      <c r="E591" s="238" t="s">
        <v>19</v>
      </c>
      <c r="F591" s="239" t="s">
        <v>821</v>
      </c>
      <c r="G591" s="237"/>
      <c r="H591" s="240">
        <v>87.549999999999997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149</v>
      </c>
      <c r="AU591" s="246" t="s">
        <v>82</v>
      </c>
      <c r="AV591" s="14" t="s">
        <v>82</v>
      </c>
      <c r="AW591" s="14" t="s">
        <v>33</v>
      </c>
      <c r="AX591" s="14" t="s">
        <v>72</v>
      </c>
      <c r="AY591" s="246" t="s">
        <v>135</v>
      </c>
    </row>
    <row r="592" s="14" customFormat="1">
      <c r="A592" s="14"/>
      <c r="B592" s="236"/>
      <c r="C592" s="237"/>
      <c r="D592" s="219" t="s">
        <v>149</v>
      </c>
      <c r="E592" s="238" t="s">
        <v>19</v>
      </c>
      <c r="F592" s="239" t="s">
        <v>212</v>
      </c>
      <c r="G592" s="237"/>
      <c r="H592" s="240">
        <v>2.52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149</v>
      </c>
      <c r="AU592" s="246" t="s">
        <v>82</v>
      </c>
      <c r="AV592" s="14" t="s">
        <v>82</v>
      </c>
      <c r="AW592" s="14" t="s">
        <v>33</v>
      </c>
      <c r="AX592" s="14" t="s">
        <v>72</v>
      </c>
      <c r="AY592" s="246" t="s">
        <v>135</v>
      </c>
    </row>
    <row r="593" s="14" customFormat="1">
      <c r="A593" s="14"/>
      <c r="B593" s="236"/>
      <c r="C593" s="237"/>
      <c r="D593" s="219" t="s">
        <v>149</v>
      </c>
      <c r="E593" s="238" t="s">
        <v>19</v>
      </c>
      <c r="F593" s="239" t="s">
        <v>213</v>
      </c>
      <c r="G593" s="237"/>
      <c r="H593" s="240">
        <v>4.9500000000000002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149</v>
      </c>
      <c r="AU593" s="246" t="s">
        <v>82</v>
      </c>
      <c r="AV593" s="14" t="s">
        <v>82</v>
      </c>
      <c r="AW593" s="14" t="s">
        <v>33</v>
      </c>
      <c r="AX593" s="14" t="s">
        <v>72</v>
      </c>
      <c r="AY593" s="246" t="s">
        <v>135</v>
      </c>
    </row>
    <row r="594" s="14" customFormat="1">
      <c r="A594" s="14"/>
      <c r="B594" s="236"/>
      <c r="C594" s="237"/>
      <c r="D594" s="219" t="s">
        <v>149</v>
      </c>
      <c r="E594" s="238" t="s">
        <v>19</v>
      </c>
      <c r="F594" s="239" t="s">
        <v>214</v>
      </c>
      <c r="G594" s="237"/>
      <c r="H594" s="240">
        <v>6.984</v>
      </c>
      <c r="I594" s="241"/>
      <c r="J594" s="237"/>
      <c r="K594" s="237"/>
      <c r="L594" s="242"/>
      <c r="M594" s="243"/>
      <c r="N594" s="244"/>
      <c r="O594" s="244"/>
      <c r="P594" s="244"/>
      <c r="Q594" s="244"/>
      <c r="R594" s="244"/>
      <c r="S594" s="244"/>
      <c r="T594" s="24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6" t="s">
        <v>149</v>
      </c>
      <c r="AU594" s="246" t="s">
        <v>82</v>
      </c>
      <c r="AV594" s="14" t="s">
        <v>82</v>
      </c>
      <c r="AW594" s="14" t="s">
        <v>33</v>
      </c>
      <c r="AX594" s="14" t="s">
        <v>72</v>
      </c>
      <c r="AY594" s="246" t="s">
        <v>135</v>
      </c>
    </row>
    <row r="595" s="14" customFormat="1">
      <c r="A595" s="14"/>
      <c r="B595" s="236"/>
      <c r="C595" s="237"/>
      <c r="D595" s="219" t="s">
        <v>149</v>
      </c>
      <c r="E595" s="238" t="s">
        <v>19</v>
      </c>
      <c r="F595" s="239" t="s">
        <v>215</v>
      </c>
      <c r="G595" s="237"/>
      <c r="H595" s="240">
        <v>1.9199999999999999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149</v>
      </c>
      <c r="AU595" s="246" t="s">
        <v>82</v>
      </c>
      <c r="AV595" s="14" t="s">
        <v>82</v>
      </c>
      <c r="AW595" s="14" t="s">
        <v>33</v>
      </c>
      <c r="AX595" s="14" t="s">
        <v>72</v>
      </c>
      <c r="AY595" s="246" t="s">
        <v>135</v>
      </c>
    </row>
    <row r="596" s="14" customFormat="1">
      <c r="A596" s="14"/>
      <c r="B596" s="236"/>
      <c r="C596" s="237"/>
      <c r="D596" s="219" t="s">
        <v>149</v>
      </c>
      <c r="E596" s="238" t="s">
        <v>19</v>
      </c>
      <c r="F596" s="239" t="s">
        <v>822</v>
      </c>
      <c r="G596" s="237"/>
      <c r="H596" s="240">
        <v>6.4800000000000004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6" t="s">
        <v>149</v>
      </c>
      <c r="AU596" s="246" t="s">
        <v>82</v>
      </c>
      <c r="AV596" s="14" t="s">
        <v>82</v>
      </c>
      <c r="AW596" s="14" t="s">
        <v>33</v>
      </c>
      <c r="AX596" s="14" t="s">
        <v>72</v>
      </c>
      <c r="AY596" s="246" t="s">
        <v>135</v>
      </c>
    </row>
    <row r="597" s="14" customFormat="1">
      <c r="A597" s="14"/>
      <c r="B597" s="236"/>
      <c r="C597" s="237"/>
      <c r="D597" s="219" t="s">
        <v>149</v>
      </c>
      <c r="E597" s="238" t="s">
        <v>19</v>
      </c>
      <c r="F597" s="239" t="s">
        <v>216</v>
      </c>
      <c r="G597" s="237"/>
      <c r="H597" s="240">
        <v>-34.409999999999997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6" t="s">
        <v>149</v>
      </c>
      <c r="AU597" s="246" t="s">
        <v>82</v>
      </c>
      <c r="AV597" s="14" t="s">
        <v>82</v>
      </c>
      <c r="AW597" s="14" t="s">
        <v>33</v>
      </c>
      <c r="AX597" s="14" t="s">
        <v>72</v>
      </c>
      <c r="AY597" s="246" t="s">
        <v>135</v>
      </c>
    </row>
    <row r="598" s="15" customFormat="1">
      <c r="A598" s="15"/>
      <c r="B598" s="247"/>
      <c r="C598" s="248"/>
      <c r="D598" s="219" t="s">
        <v>149</v>
      </c>
      <c r="E598" s="249" t="s">
        <v>19</v>
      </c>
      <c r="F598" s="250" t="s">
        <v>153</v>
      </c>
      <c r="G598" s="248"/>
      <c r="H598" s="251">
        <v>475.32400000000007</v>
      </c>
      <c r="I598" s="252"/>
      <c r="J598" s="248"/>
      <c r="K598" s="248"/>
      <c r="L598" s="253"/>
      <c r="M598" s="254"/>
      <c r="N598" s="255"/>
      <c r="O598" s="255"/>
      <c r="P598" s="255"/>
      <c r="Q598" s="255"/>
      <c r="R598" s="255"/>
      <c r="S598" s="255"/>
      <c r="T598" s="25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7" t="s">
        <v>149</v>
      </c>
      <c r="AU598" s="257" t="s">
        <v>82</v>
      </c>
      <c r="AV598" s="15" t="s">
        <v>143</v>
      </c>
      <c r="AW598" s="15" t="s">
        <v>33</v>
      </c>
      <c r="AX598" s="15" t="s">
        <v>80</v>
      </c>
      <c r="AY598" s="257" t="s">
        <v>135</v>
      </c>
    </row>
    <row r="599" s="2" customFormat="1" ht="24.15" customHeight="1">
      <c r="A599" s="40"/>
      <c r="B599" s="41"/>
      <c r="C599" s="206" t="s">
        <v>309</v>
      </c>
      <c r="D599" s="206" t="s">
        <v>138</v>
      </c>
      <c r="E599" s="207" t="s">
        <v>823</v>
      </c>
      <c r="F599" s="208" t="s">
        <v>824</v>
      </c>
      <c r="G599" s="209" t="s">
        <v>179</v>
      </c>
      <c r="H599" s="210">
        <v>475.32400000000001</v>
      </c>
      <c r="I599" s="211"/>
      <c r="J599" s="212">
        <f>ROUND(I599*H599,2)</f>
        <v>0</v>
      </c>
      <c r="K599" s="208" t="s">
        <v>142</v>
      </c>
      <c r="L599" s="46"/>
      <c r="M599" s="213" t="s">
        <v>19</v>
      </c>
      <c r="N599" s="214" t="s">
        <v>43</v>
      </c>
      <c r="O599" s="86"/>
      <c r="P599" s="215">
        <f>O599*H599</f>
        <v>0</v>
      </c>
      <c r="Q599" s="215">
        <v>0</v>
      </c>
      <c r="R599" s="215">
        <f>Q599*H599</f>
        <v>0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271</v>
      </c>
      <c r="AT599" s="217" t="s">
        <v>138</v>
      </c>
      <c r="AU599" s="217" t="s">
        <v>82</v>
      </c>
      <c r="AY599" s="19" t="s">
        <v>135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80</v>
      </c>
      <c r="BK599" s="218">
        <f>ROUND(I599*H599,2)</f>
        <v>0</v>
      </c>
      <c r="BL599" s="19" t="s">
        <v>271</v>
      </c>
      <c r="BM599" s="217" t="s">
        <v>825</v>
      </c>
    </row>
    <row r="600" s="2" customFormat="1">
      <c r="A600" s="40"/>
      <c r="B600" s="41"/>
      <c r="C600" s="42"/>
      <c r="D600" s="219" t="s">
        <v>145</v>
      </c>
      <c r="E600" s="42"/>
      <c r="F600" s="220" t="s">
        <v>826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145</v>
      </c>
      <c r="AU600" s="19" t="s">
        <v>82</v>
      </c>
    </row>
    <row r="601" s="2" customFormat="1">
      <c r="A601" s="40"/>
      <c r="B601" s="41"/>
      <c r="C601" s="42"/>
      <c r="D601" s="224" t="s">
        <v>147</v>
      </c>
      <c r="E601" s="42"/>
      <c r="F601" s="225" t="s">
        <v>827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147</v>
      </c>
      <c r="AU601" s="19" t="s">
        <v>82</v>
      </c>
    </row>
    <row r="602" s="13" customFormat="1">
      <c r="A602" s="13"/>
      <c r="B602" s="226"/>
      <c r="C602" s="227"/>
      <c r="D602" s="219" t="s">
        <v>149</v>
      </c>
      <c r="E602" s="228" t="s">
        <v>19</v>
      </c>
      <c r="F602" s="229" t="s">
        <v>208</v>
      </c>
      <c r="G602" s="227"/>
      <c r="H602" s="228" t="s">
        <v>19</v>
      </c>
      <c r="I602" s="230"/>
      <c r="J602" s="227"/>
      <c r="K602" s="227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149</v>
      </c>
      <c r="AU602" s="235" t="s">
        <v>82</v>
      </c>
      <c r="AV602" s="13" t="s">
        <v>80</v>
      </c>
      <c r="AW602" s="13" t="s">
        <v>33</v>
      </c>
      <c r="AX602" s="13" t="s">
        <v>72</v>
      </c>
      <c r="AY602" s="235" t="s">
        <v>135</v>
      </c>
    </row>
    <row r="603" s="14" customFormat="1">
      <c r="A603" s="14"/>
      <c r="B603" s="236"/>
      <c r="C603" s="237"/>
      <c r="D603" s="219" t="s">
        <v>149</v>
      </c>
      <c r="E603" s="238" t="s">
        <v>19</v>
      </c>
      <c r="F603" s="239" t="s">
        <v>820</v>
      </c>
      <c r="G603" s="237"/>
      <c r="H603" s="240">
        <v>167.15000000000001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149</v>
      </c>
      <c r="AU603" s="246" t="s">
        <v>82</v>
      </c>
      <c r="AV603" s="14" t="s">
        <v>82</v>
      </c>
      <c r="AW603" s="14" t="s">
        <v>33</v>
      </c>
      <c r="AX603" s="14" t="s">
        <v>72</v>
      </c>
      <c r="AY603" s="246" t="s">
        <v>135</v>
      </c>
    </row>
    <row r="604" s="13" customFormat="1">
      <c r="A604" s="13"/>
      <c r="B604" s="226"/>
      <c r="C604" s="227"/>
      <c r="D604" s="219" t="s">
        <v>149</v>
      </c>
      <c r="E604" s="228" t="s">
        <v>19</v>
      </c>
      <c r="F604" s="229" t="s">
        <v>209</v>
      </c>
      <c r="G604" s="227"/>
      <c r="H604" s="228" t="s">
        <v>19</v>
      </c>
      <c r="I604" s="230"/>
      <c r="J604" s="227"/>
      <c r="K604" s="227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149</v>
      </c>
      <c r="AU604" s="235" t="s">
        <v>82</v>
      </c>
      <c r="AV604" s="13" t="s">
        <v>80</v>
      </c>
      <c r="AW604" s="13" t="s">
        <v>33</v>
      </c>
      <c r="AX604" s="13" t="s">
        <v>72</v>
      </c>
      <c r="AY604" s="235" t="s">
        <v>135</v>
      </c>
    </row>
    <row r="605" s="14" customFormat="1">
      <c r="A605" s="14"/>
      <c r="B605" s="236"/>
      <c r="C605" s="237"/>
      <c r="D605" s="219" t="s">
        <v>149</v>
      </c>
      <c r="E605" s="238" t="s">
        <v>19</v>
      </c>
      <c r="F605" s="239" t="s">
        <v>210</v>
      </c>
      <c r="G605" s="237"/>
      <c r="H605" s="240">
        <v>232.18000000000001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149</v>
      </c>
      <c r="AU605" s="246" t="s">
        <v>82</v>
      </c>
      <c r="AV605" s="14" t="s">
        <v>82</v>
      </c>
      <c r="AW605" s="14" t="s">
        <v>33</v>
      </c>
      <c r="AX605" s="14" t="s">
        <v>72</v>
      </c>
      <c r="AY605" s="246" t="s">
        <v>135</v>
      </c>
    </row>
    <row r="606" s="14" customFormat="1">
      <c r="A606" s="14"/>
      <c r="B606" s="236"/>
      <c r="C606" s="237"/>
      <c r="D606" s="219" t="s">
        <v>149</v>
      </c>
      <c r="E606" s="238" t="s">
        <v>19</v>
      </c>
      <c r="F606" s="239" t="s">
        <v>821</v>
      </c>
      <c r="G606" s="237"/>
      <c r="H606" s="240">
        <v>87.549999999999997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6" t="s">
        <v>149</v>
      </c>
      <c r="AU606" s="246" t="s">
        <v>82</v>
      </c>
      <c r="AV606" s="14" t="s">
        <v>82</v>
      </c>
      <c r="AW606" s="14" t="s">
        <v>33</v>
      </c>
      <c r="AX606" s="14" t="s">
        <v>72</v>
      </c>
      <c r="AY606" s="246" t="s">
        <v>135</v>
      </c>
    </row>
    <row r="607" s="14" customFormat="1">
      <c r="A607" s="14"/>
      <c r="B607" s="236"/>
      <c r="C607" s="237"/>
      <c r="D607" s="219" t="s">
        <v>149</v>
      </c>
      <c r="E607" s="238" t="s">
        <v>19</v>
      </c>
      <c r="F607" s="239" t="s">
        <v>212</v>
      </c>
      <c r="G607" s="237"/>
      <c r="H607" s="240">
        <v>2.52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149</v>
      </c>
      <c r="AU607" s="246" t="s">
        <v>82</v>
      </c>
      <c r="AV607" s="14" t="s">
        <v>82</v>
      </c>
      <c r="AW607" s="14" t="s">
        <v>33</v>
      </c>
      <c r="AX607" s="14" t="s">
        <v>72</v>
      </c>
      <c r="AY607" s="246" t="s">
        <v>135</v>
      </c>
    </row>
    <row r="608" s="14" customFormat="1">
      <c r="A608" s="14"/>
      <c r="B608" s="236"/>
      <c r="C608" s="237"/>
      <c r="D608" s="219" t="s">
        <v>149</v>
      </c>
      <c r="E608" s="238" t="s">
        <v>19</v>
      </c>
      <c r="F608" s="239" t="s">
        <v>213</v>
      </c>
      <c r="G608" s="237"/>
      <c r="H608" s="240">
        <v>4.9500000000000002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149</v>
      </c>
      <c r="AU608" s="246" t="s">
        <v>82</v>
      </c>
      <c r="AV608" s="14" t="s">
        <v>82</v>
      </c>
      <c r="AW608" s="14" t="s">
        <v>33</v>
      </c>
      <c r="AX608" s="14" t="s">
        <v>72</v>
      </c>
      <c r="AY608" s="246" t="s">
        <v>135</v>
      </c>
    </row>
    <row r="609" s="14" customFormat="1">
      <c r="A609" s="14"/>
      <c r="B609" s="236"/>
      <c r="C609" s="237"/>
      <c r="D609" s="219" t="s">
        <v>149</v>
      </c>
      <c r="E609" s="238" t="s">
        <v>19</v>
      </c>
      <c r="F609" s="239" t="s">
        <v>214</v>
      </c>
      <c r="G609" s="237"/>
      <c r="H609" s="240">
        <v>6.984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6" t="s">
        <v>149</v>
      </c>
      <c r="AU609" s="246" t="s">
        <v>82</v>
      </c>
      <c r="AV609" s="14" t="s">
        <v>82</v>
      </c>
      <c r="AW609" s="14" t="s">
        <v>33</v>
      </c>
      <c r="AX609" s="14" t="s">
        <v>72</v>
      </c>
      <c r="AY609" s="246" t="s">
        <v>135</v>
      </c>
    </row>
    <row r="610" s="14" customFormat="1">
      <c r="A610" s="14"/>
      <c r="B610" s="236"/>
      <c r="C610" s="237"/>
      <c r="D610" s="219" t="s">
        <v>149</v>
      </c>
      <c r="E610" s="238" t="s">
        <v>19</v>
      </c>
      <c r="F610" s="239" t="s">
        <v>215</v>
      </c>
      <c r="G610" s="237"/>
      <c r="H610" s="240">
        <v>1.9199999999999999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149</v>
      </c>
      <c r="AU610" s="246" t="s">
        <v>82</v>
      </c>
      <c r="AV610" s="14" t="s">
        <v>82</v>
      </c>
      <c r="AW610" s="14" t="s">
        <v>33</v>
      </c>
      <c r="AX610" s="14" t="s">
        <v>72</v>
      </c>
      <c r="AY610" s="246" t="s">
        <v>135</v>
      </c>
    </row>
    <row r="611" s="14" customFormat="1">
      <c r="A611" s="14"/>
      <c r="B611" s="236"/>
      <c r="C611" s="237"/>
      <c r="D611" s="219" t="s">
        <v>149</v>
      </c>
      <c r="E611" s="238" t="s">
        <v>19</v>
      </c>
      <c r="F611" s="239" t="s">
        <v>822</v>
      </c>
      <c r="G611" s="237"/>
      <c r="H611" s="240">
        <v>6.4800000000000004</v>
      </c>
      <c r="I611" s="241"/>
      <c r="J611" s="237"/>
      <c r="K611" s="237"/>
      <c r="L611" s="242"/>
      <c r="M611" s="243"/>
      <c r="N611" s="244"/>
      <c r="O611" s="244"/>
      <c r="P611" s="244"/>
      <c r="Q611" s="244"/>
      <c r="R611" s="244"/>
      <c r="S611" s="244"/>
      <c r="T611" s="24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6" t="s">
        <v>149</v>
      </c>
      <c r="AU611" s="246" t="s">
        <v>82</v>
      </c>
      <c r="AV611" s="14" t="s">
        <v>82</v>
      </c>
      <c r="AW611" s="14" t="s">
        <v>33</v>
      </c>
      <c r="AX611" s="14" t="s">
        <v>72</v>
      </c>
      <c r="AY611" s="246" t="s">
        <v>135</v>
      </c>
    </row>
    <row r="612" s="14" customFormat="1">
      <c r="A612" s="14"/>
      <c r="B612" s="236"/>
      <c r="C612" s="237"/>
      <c r="D612" s="219" t="s">
        <v>149</v>
      </c>
      <c r="E612" s="238" t="s">
        <v>19</v>
      </c>
      <c r="F612" s="239" t="s">
        <v>216</v>
      </c>
      <c r="G612" s="237"/>
      <c r="H612" s="240">
        <v>-34.409999999999997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149</v>
      </c>
      <c r="AU612" s="246" t="s">
        <v>82</v>
      </c>
      <c r="AV612" s="14" t="s">
        <v>82</v>
      </c>
      <c r="AW612" s="14" t="s">
        <v>33</v>
      </c>
      <c r="AX612" s="14" t="s">
        <v>72</v>
      </c>
      <c r="AY612" s="246" t="s">
        <v>135</v>
      </c>
    </row>
    <row r="613" s="15" customFormat="1">
      <c r="A613" s="15"/>
      <c r="B613" s="247"/>
      <c r="C613" s="248"/>
      <c r="D613" s="219" t="s">
        <v>149</v>
      </c>
      <c r="E613" s="249" t="s">
        <v>19</v>
      </c>
      <c r="F613" s="250" t="s">
        <v>153</v>
      </c>
      <c r="G613" s="248"/>
      <c r="H613" s="251">
        <v>475.32400000000007</v>
      </c>
      <c r="I613" s="252"/>
      <c r="J613" s="248"/>
      <c r="K613" s="248"/>
      <c r="L613" s="253"/>
      <c r="M613" s="254"/>
      <c r="N613" s="255"/>
      <c r="O613" s="255"/>
      <c r="P613" s="255"/>
      <c r="Q613" s="255"/>
      <c r="R613" s="255"/>
      <c r="S613" s="255"/>
      <c r="T613" s="256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57" t="s">
        <v>149</v>
      </c>
      <c r="AU613" s="257" t="s">
        <v>82</v>
      </c>
      <c r="AV613" s="15" t="s">
        <v>143</v>
      </c>
      <c r="AW613" s="15" t="s">
        <v>33</v>
      </c>
      <c r="AX613" s="15" t="s">
        <v>80</v>
      </c>
      <c r="AY613" s="257" t="s">
        <v>135</v>
      </c>
    </row>
    <row r="614" s="2" customFormat="1" ht="16.5" customHeight="1">
      <c r="A614" s="40"/>
      <c r="B614" s="41"/>
      <c r="C614" s="206" t="s">
        <v>390</v>
      </c>
      <c r="D614" s="206" t="s">
        <v>138</v>
      </c>
      <c r="E614" s="207" t="s">
        <v>828</v>
      </c>
      <c r="F614" s="208" t="s">
        <v>829</v>
      </c>
      <c r="G614" s="209" t="s">
        <v>179</v>
      </c>
      <c r="H614" s="210">
        <v>168</v>
      </c>
      <c r="I614" s="211"/>
      <c r="J614" s="212">
        <f>ROUND(I614*H614,2)</f>
        <v>0</v>
      </c>
      <c r="K614" s="208" t="s">
        <v>142</v>
      </c>
      <c r="L614" s="46"/>
      <c r="M614" s="213" t="s">
        <v>19</v>
      </c>
      <c r="N614" s="214" t="s">
        <v>43</v>
      </c>
      <c r="O614" s="86"/>
      <c r="P614" s="215">
        <f>O614*H614</f>
        <v>0</v>
      </c>
      <c r="Q614" s="215">
        <v>0</v>
      </c>
      <c r="R614" s="215">
        <f>Q614*H614</f>
        <v>0</v>
      </c>
      <c r="S614" s="215">
        <v>3.0000000000000001E-05</v>
      </c>
      <c r="T614" s="216">
        <f>S614*H614</f>
        <v>0.0050400000000000002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271</v>
      </c>
      <c r="AT614" s="217" t="s">
        <v>138</v>
      </c>
      <c r="AU614" s="217" t="s">
        <v>82</v>
      </c>
      <c r="AY614" s="19" t="s">
        <v>135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80</v>
      </c>
      <c r="BK614" s="218">
        <f>ROUND(I614*H614,2)</f>
        <v>0</v>
      </c>
      <c r="BL614" s="19" t="s">
        <v>271</v>
      </c>
      <c r="BM614" s="217" t="s">
        <v>830</v>
      </c>
    </row>
    <row r="615" s="2" customFormat="1">
      <c r="A615" s="40"/>
      <c r="B615" s="41"/>
      <c r="C615" s="42"/>
      <c r="D615" s="219" t="s">
        <v>145</v>
      </c>
      <c r="E615" s="42"/>
      <c r="F615" s="220" t="s">
        <v>831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145</v>
      </c>
      <c r="AU615" s="19" t="s">
        <v>82</v>
      </c>
    </row>
    <row r="616" s="2" customFormat="1">
      <c r="A616" s="40"/>
      <c r="B616" s="41"/>
      <c r="C616" s="42"/>
      <c r="D616" s="224" t="s">
        <v>147</v>
      </c>
      <c r="E616" s="42"/>
      <c r="F616" s="225" t="s">
        <v>832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147</v>
      </c>
      <c r="AU616" s="19" t="s">
        <v>82</v>
      </c>
    </row>
    <row r="617" s="13" customFormat="1">
      <c r="A617" s="13"/>
      <c r="B617" s="226"/>
      <c r="C617" s="227"/>
      <c r="D617" s="219" t="s">
        <v>149</v>
      </c>
      <c r="E617" s="228" t="s">
        <v>19</v>
      </c>
      <c r="F617" s="229" t="s">
        <v>208</v>
      </c>
      <c r="G617" s="227"/>
      <c r="H617" s="228" t="s">
        <v>19</v>
      </c>
      <c r="I617" s="230"/>
      <c r="J617" s="227"/>
      <c r="K617" s="227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149</v>
      </c>
      <c r="AU617" s="235" t="s">
        <v>82</v>
      </c>
      <c r="AV617" s="13" t="s">
        <v>80</v>
      </c>
      <c r="AW617" s="13" t="s">
        <v>33</v>
      </c>
      <c r="AX617" s="13" t="s">
        <v>72</v>
      </c>
      <c r="AY617" s="235" t="s">
        <v>135</v>
      </c>
    </row>
    <row r="618" s="14" customFormat="1">
      <c r="A618" s="14"/>
      <c r="B618" s="236"/>
      <c r="C618" s="237"/>
      <c r="D618" s="219" t="s">
        <v>149</v>
      </c>
      <c r="E618" s="238" t="s">
        <v>19</v>
      </c>
      <c r="F618" s="239" t="s">
        <v>833</v>
      </c>
      <c r="G618" s="237"/>
      <c r="H618" s="240">
        <v>168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6" t="s">
        <v>149</v>
      </c>
      <c r="AU618" s="246" t="s">
        <v>82</v>
      </c>
      <c r="AV618" s="14" t="s">
        <v>82</v>
      </c>
      <c r="AW618" s="14" t="s">
        <v>33</v>
      </c>
      <c r="AX618" s="14" t="s">
        <v>80</v>
      </c>
      <c r="AY618" s="246" t="s">
        <v>135</v>
      </c>
    </row>
    <row r="619" s="2" customFormat="1" ht="24.15" customHeight="1">
      <c r="A619" s="40"/>
      <c r="B619" s="41"/>
      <c r="C619" s="206" t="s">
        <v>406</v>
      </c>
      <c r="D619" s="206" t="s">
        <v>138</v>
      </c>
      <c r="E619" s="207" t="s">
        <v>834</v>
      </c>
      <c r="F619" s="208" t="s">
        <v>835</v>
      </c>
      <c r="G619" s="209" t="s">
        <v>179</v>
      </c>
      <c r="H619" s="210">
        <v>57.560000000000002</v>
      </c>
      <c r="I619" s="211"/>
      <c r="J619" s="212">
        <f>ROUND(I619*H619,2)</f>
        <v>0</v>
      </c>
      <c r="K619" s="208" t="s">
        <v>142</v>
      </c>
      <c r="L619" s="46"/>
      <c r="M619" s="213" t="s">
        <v>19</v>
      </c>
      <c r="N619" s="214" t="s">
        <v>43</v>
      </c>
      <c r="O619" s="86"/>
      <c r="P619" s="215">
        <f>O619*H619</f>
        <v>0</v>
      </c>
      <c r="Q619" s="215">
        <v>0</v>
      </c>
      <c r="R619" s="215">
        <f>Q619*H619</f>
        <v>0</v>
      </c>
      <c r="S619" s="215">
        <v>3.0000000000000001E-05</v>
      </c>
      <c r="T619" s="216">
        <f>S619*H619</f>
        <v>0.0017268000000000001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271</v>
      </c>
      <c r="AT619" s="217" t="s">
        <v>138</v>
      </c>
      <c r="AU619" s="217" t="s">
        <v>82</v>
      </c>
      <c r="AY619" s="19" t="s">
        <v>135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9" t="s">
        <v>80</v>
      </c>
      <c r="BK619" s="218">
        <f>ROUND(I619*H619,2)</f>
        <v>0</v>
      </c>
      <c r="BL619" s="19" t="s">
        <v>271</v>
      </c>
      <c r="BM619" s="217" t="s">
        <v>836</v>
      </c>
    </row>
    <row r="620" s="2" customFormat="1">
      <c r="A620" s="40"/>
      <c r="B620" s="41"/>
      <c r="C620" s="42"/>
      <c r="D620" s="219" t="s">
        <v>145</v>
      </c>
      <c r="E620" s="42"/>
      <c r="F620" s="220" t="s">
        <v>837</v>
      </c>
      <c r="G620" s="42"/>
      <c r="H620" s="42"/>
      <c r="I620" s="221"/>
      <c r="J620" s="42"/>
      <c r="K620" s="42"/>
      <c r="L620" s="46"/>
      <c r="M620" s="222"/>
      <c r="N620" s="223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145</v>
      </c>
      <c r="AU620" s="19" t="s">
        <v>82</v>
      </c>
    </row>
    <row r="621" s="2" customFormat="1">
      <c r="A621" s="40"/>
      <c r="B621" s="41"/>
      <c r="C621" s="42"/>
      <c r="D621" s="224" t="s">
        <v>147</v>
      </c>
      <c r="E621" s="42"/>
      <c r="F621" s="225" t="s">
        <v>838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147</v>
      </c>
      <c r="AU621" s="19" t="s">
        <v>82</v>
      </c>
    </row>
    <row r="622" s="13" customFormat="1">
      <c r="A622" s="13"/>
      <c r="B622" s="226"/>
      <c r="C622" s="227"/>
      <c r="D622" s="219" t="s">
        <v>149</v>
      </c>
      <c r="E622" s="228" t="s">
        <v>19</v>
      </c>
      <c r="F622" s="229" t="s">
        <v>208</v>
      </c>
      <c r="G622" s="227"/>
      <c r="H622" s="228" t="s">
        <v>19</v>
      </c>
      <c r="I622" s="230"/>
      <c r="J622" s="227"/>
      <c r="K622" s="227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149</v>
      </c>
      <c r="AU622" s="235" t="s">
        <v>82</v>
      </c>
      <c r="AV622" s="13" t="s">
        <v>80</v>
      </c>
      <c r="AW622" s="13" t="s">
        <v>33</v>
      </c>
      <c r="AX622" s="13" t="s">
        <v>72</v>
      </c>
      <c r="AY622" s="235" t="s">
        <v>135</v>
      </c>
    </row>
    <row r="623" s="14" customFormat="1">
      <c r="A623" s="14"/>
      <c r="B623" s="236"/>
      <c r="C623" s="237"/>
      <c r="D623" s="219" t="s">
        <v>149</v>
      </c>
      <c r="E623" s="238" t="s">
        <v>19</v>
      </c>
      <c r="F623" s="239" t="s">
        <v>839</v>
      </c>
      <c r="G623" s="237"/>
      <c r="H623" s="240">
        <v>37.560000000000002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149</v>
      </c>
      <c r="AU623" s="246" t="s">
        <v>82</v>
      </c>
      <c r="AV623" s="14" t="s">
        <v>82</v>
      </c>
      <c r="AW623" s="14" t="s">
        <v>33</v>
      </c>
      <c r="AX623" s="14" t="s">
        <v>72</v>
      </c>
      <c r="AY623" s="246" t="s">
        <v>135</v>
      </c>
    </row>
    <row r="624" s="14" customFormat="1">
      <c r="A624" s="14"/>
      <c r="B624" s="236"/>
      <c r="C624" s="237"/>
      <c r="D624" s="219" t="s">
        <v>149</v>
      </c>
      <c r="E624" s="238" t="s">
        <v>19</v>
      </c>
      <c r="F624" s="239" t="s">
        <v>840</v>
      </c>
      <c r="G624" s="237"/>
      <c r="H624" s="240">
        <v>20</v>
      </c>
      <c r="I624" s="241"/>
      <c r="J624" s="237"/>
      <c r="K624" s="237"/>
      <c r="L624" s="242"/>
      <c r="M624" s="243"/>
      <c r="N624" s="244"/>
      <c r="O624" s="244"/>
      <c r="P624" s="244"/>
      <c r="Q624" s="244"/>
      <c r="R624" s="244"/>
      <c r="S624" s="244"/>
      <c r="T624" s="24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6" t="s">
        <v>149</v>
      </c>
      <c r="AU624" s="246" t="s">
        <v>82</v>
      </c>
      <c r="AV624" s="14" t="s">
        <v>82</v>
      </c>
      <c r="AW624" s="14" t="s">
        <v>33</v>
      </c>
      <c r="AX624" s="14" t="s">
        <v>72</v>
      </c>
      <c r="AY624" s="246" t="s">
        <v>135</v>
      </c>
    </row>
    <row r="625" s="15" customFormat="1">
      <c r="A625" s="15"/>
      <c r="B625" s="247"/>
      <c r="C625" s="248"/>
      <c r="D625" s="219" t="s">
        <v>149</v>
      </c>
      <c r="E625" s="249" t="s">
        <v>19</v>
      </c>
      <c r="F625" s="250" t="s">
        <v>153</v>
      </c>
      <c r="G625" s="248"/>
      <c r="H625" s="251">
        <v>57.560000000000002</v>
      </c>
      <c r="I625" s="252"/>
      <c r="J625" s="248"/>
      <c r="K625" s="248"/>
      <c r="L625" s="253"/>
      <c r="M625" s="254"/>
      <c r="N625" s="255"/>
      <c r="O625" s="255"/>
      <c r="P625" s="255"/>
      <c r="Q625" s="255"/>
      <c r="R625" s="255"/>
      <c r="S625" s="255"/>
      <c r="T625" s="256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7" t="s">
        <v>149</v>
      </c>
      <c r="AU625" s="257" t="s">
        <v>82</v>
      </c>
      <c r="AV625" s="15" t="s">
        <v>143</v>
      </c>
      <c r="AW625" s="15" t="s">
        <v>33</v>
      </c>
      <c r="AX625" s="15" t="s">
        <v>80</v>
      </c>
      <c r="AY625" s="257" t="s">
        <v>135</v>
      </c>
    </row>
    <row r="626" s="2" customFormat="1" ht="16.5" customHeight="1">
      <c r="A626" s="40"/>
      <c r="B626" s="41"/>
      <c r="C626" s="258" t="s">
        <v>436</v>
      </c>
      <c r="D626" s="258" t="s">
        <v>265</v>
      </c>
      <c r="E626" s="259" t="s">
        <v>841</v>
      </c>
      <c r="F626" s="260" t="s">
        <v>842</v>
      </c>
      <c r="G626" s="261" t="s">
        <v>179</v>
      </c>
      <c r="H626" s="262">
        <v>236.83799999999999</v>
      </c>
      <c r="I626" s="263"/>
      <c r="J626" s="264">
        <f>ROUND(I626*H626,2)</f>
        <v>0</v>
      </c>
      <c r="K626" s="260" t="s">
        <v>142</v>
      </c>
      <c r="L626" s="265"/>
      <c r="M626" s="266" t="s">
        <v>19</v>
      </c>
      <c r="N626" s="267" t="s">
        <v>43</v>
      </c>
      <c r="O626" s="86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378</v>
      </c>
      <c r="AT626" s="217" t="s">
        <v>265</v>
      </c>
      <c r="AU626" s="217" t="s">
        <v>82</v>
      </c>
      <c r="AY626" s="19" t="s">
        <v>135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9" t="s">
        <v>80</v>
      </c>
      <c r="BK626" s="218">
        <f>ROUND(I626*H626,2)</f>
        <v>0</v>
      </c>
      <c r="BL626" s="19" t="s">
        <v>271</v>
      </c>
      <c r="BM626" s="217" t="s">
        <v>843</v>
      </c>
    </row>
    <row r="627" s="2" customFormat="1">
      <c r="A627" s="40"/>
      <c r="B627" s="41"/>
      <c r="C627" s="42"/>
      <c r="D627" s="219" t="s">
        <v>145</v>
      </c>
      <c r="E627" s="42"/>
      <c r="F627" s="220" t="s">
        <v>842</v>
      </c>
      <c r="G627" s="42"/>
      <c r="H627" s="42"/>
      <c r="I627" s="221"/>
      <c r="J627" s="42"/>
      <c r="K627" s="42"/>
      <c r="L627" s="46"/>
      <c r="M627" s="222"/>
      <c r="N627" s="223"/>
      <c r="O627" s="86"/>
      <c r="P627" s="86"/>
      <c r="Q627" s="86"/>
      <c r="R627" s="86"/>
      <c r="S627" s="86"/>
      <c r="T627" s="87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145</v>
      </c>
      <c r="AU627" s="19" t="s">
        <v>82</v>
      </c>
    </row>
    <row r="628" s="13" customFormat="1">
      <c r="A628" s="13"/>
      <c r="B628" s="226"/>
      <c r="C628" s="227"/>
      <c r="D628" s="219" t="s">
        <v>149</v>
      </c>
      <c r="E628" s="228" t="s">
        <v>19</v>
      </c>
      <c r="F628" s="229" t="s">
        <v>844</v>
      </c>
      <c r="G628" s="227"/>
      <c r="H628" s="228" t="s">
        <v>19</v>
      </c>
      <c r="I628" s="230"/>
      <c r="J628" s="227"/>
      <c r="K628" s="227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149</v>
      </c>
      <c r="AU628" s="235" t="s">
        <v>82</v>
      </c>
      <c r="AV628" s="13" t="s">
        <v>80</v>
      </c>
      <c r="AW628" s="13" t="s">
        <v>33</v>
      </c>
      <c r="AX628" s="13" t="s">
        <v>72</v>
      </c>
      <c r="AY628" s="235" t="s">
        <v>135</v>
      </c>
    </row>
    <row r="629" s="14" customFormat="1">
      <c r="A629" s="14"/>
      <c r="B629" s="236"/>
      <c r="C629" s="237"/>
      <c r="D629" s="219" t="s">
        <v>149</v>
      </c>
      <c r="E629" s="238" t="s">
        <v>19</v>
      </c>
      <c r="F629" s="239" t="s">
        <v>845</v>
      </c>
      <c r="G629" s="237"/>
      <c r="H629" s="240">
        <v>225.56</v>
      </c>
      <c r="I629" s="241"/>
      <c r="J629" s="237"/>
      <c r="K629" s="237"/>
      <c r="L629" s="242"/>
      <c r="M629" s="243"/>
      <c r="N629" s="244"/>
      <c r="O629" s="244"/>
      <c r="P629" s="244"/>
      <c r="Q629" s="244"/>
      <c r="R629" s="244"/>
      <c r="S629" s="244"/>
      <c r="T629" s="24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6" t="s">
        <v>149</v>
      </c>
      <c r="AU629" s="246" t="s">
        <v>82</v>
      </c>
      <c r="AV629" s="14" t="s">
        <v>82</v>
      </c>
      <c r="AW629" s="14" t="s">
        <v>33</v>
      </c>
      <c r="AX629" s="14" t="s">
        <v>80</v>
      </c>
      <c r="AY629" s="246" t="s">
        <v>135</v>
      </c>
    </row>
    <row r="630" s="14" customFormat="1">
      <c r="A630" s="14"/>
      <c r="B630" s="236"/>
      <c r="C630" s="237"/>
      <c r="D630" s="219" t="s">
        <v>149</v>
      </c>
      <c r="E630" s="237"/>
      <c r="F630" s="239" t="s">
        <v>846</v>
      </c>
      <c r="G630" s="237"/>
      <c r="H630" s="240">
        <v>236.83799999999999</v>
      </c>
      <c r="I630" s="241"/>
      <c r="J630" s="237"/>
      <c r="K630" s="237"/>
      <c r="L630" s="242"/>
      <c r="M630" s="243"/>
      <c r="N630" s="244"/>
      <c r="O630" s="244"/>
      <c r="P630" s="244"/>
      <c r="Q630" s="244"/>
      <c r="R630" s="244"/>
      <c r="S630" s="244"/>
      <c r="T630" s="24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6" t="s">
        <v>149</v>
      </c>
      <c r="AU630" s="246" t="s">
        <v>82</v>
      </c>
      <c r="AV630" s="14" t="s">
        <v>82</v>
      </c>
      <c r="AW630" s="14" t="s">
        <v>4</v>
      </c>
      <c r="AX630" s="14" t="s">
        <v>80</v>
      </c>
      <c r="AY630" s="246" t="s">
        <v>135</v>
      </c>
    </row>
    <row r="631" s="2" customFormat="1" ht="24.15" customHeight="1">
      <c r="A631" s="40"/>
      <c r="B631" s="41"/>
      <c r="C631" s="206" t="s">
        <v>847</v>
      </c>
      <c r="D631" s="206" t="s">
        <v>138</v>
      </c>
      <c r="E631" s="207" t="s">
        <v>848</v>
      </c>
      <c r="F631" s="208" t="s">
        <v>849</v>
      </c>
      <c r="G631" s="209" t="s">
        <v>179</v>
      </c>
      <c r="H631" s="210">
        <v>136.315</v>
      </c>
      <c r="I631" s="211"/>
      <c r="J631" s="212">
        <f>ROUND(I631*H631,2)</f>
        <v>0</v>
      </c>
      <c r="K631" s="208" t="s">
        <v>142</v>
      </c>
      <c r="L631" s="46"/>
      <c r="M631" s="213" t="s">
        <v>19</v>
      </c>
      <c r="N631" s="214" t="s">
        <v>43</v>
      </c>
      <c r="O631" s="86"/>
      <c r="P631" s="215">
        <f>O631*H631</f>
        <v>0</v>
      </c>
      <c r="Q631" s="215">
        <v>0.00020000000000000001</v>
      </c>
      <c r="R631" s="215">
        <f>Q631*H631</f>
        <v>0.027263000000000003</v>
      </c>
      <c r="S631" s="215">
        <v>0</v>
      </c>
      <c r="T631" s="21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271</v>
      </c>
      <c r="AT631" s="217" t="s">
        <v>138</v>
      </c>
      <c r="AU631" s="217" t="s">
        <v>82</v>
      </c>
      <c r="AY631" s="19" t="s">
        <v>135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80</v>
      </c>
      <c r="BK631" s="218">
        <f>ROUND(I631*H631,2)</f>
        <v>0</v>
      </c>
      <c r="BL631" s="19" t="s">
        <v>271</v>
      </c>
      <c r="BM631" s="217" t="s">
        <v>850</v>
      </c>
    </row>
    <row r="632" s="2" customFormat="1">
      <c r="A632" s="40"/>
      <c r="B632" s="41"/>
      <c r="C632" s="42"/>
      <c r="D632" s="219" t="s">
        <v>145</v>
      </c>
      <c r="E632" s="42"/>
      <c r="F632" s="220" t="s">
        <v>851</v>
      </c>
      <c r="G632" s="42"/>
      <c r="H632" s="42"/>
      <c r="I632" s="221"/>
      <c r="J632" s="42"/>
      <c r="K632" s="42"/>
      <c r="L632" s="46"/>
      <c r="M632" s="222"/>
      <c r="N632" s="223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145</v>
      </c>
      <c r="AU632" s="19" t="s">
        <v>82</v>
      </c>
    </row>
    <row r="633" s="2" customFormat="1">
      <c r="A633" s="40"/>
      <c r="B633" s="41"/>
      <c r="C633" s="42"/>
      <c r="D633" s="224" t="s">
        <v>147</v>
      </c>
      <c r="E633" s="42"/>
      <c r="F633" s="225" t="s">
        <v>852</v>
      </c>
      <c r="G633" s="42"/>
      <c r="H633" s="42"/>
      <c r="I633" s="221"/>
      <c r="J633" s="42"/>
      <c r="K633" s="42"/>
      <c r="L633" s="46"/>
      <c r="M633" s="222"/>
      <c r="N633" s="223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147</v>
      </c>
      <c r="AU633" s="19" t="s">
        <v>82</v>
      </c>
    </row>
    <row r="634" s="13" customFormat="1">
      <c r="A634" s="13"/>
      <c r="B634" s="226"/>
      <c r="C634" s="227"/>
      <c r="D634" s="219" t="s">
        <v>149</v>
      </c>
      <c r="E634" s="228" t="s">
        <v>19</v>
      </c>
      <c r="F634" s="229" t="s">
        <v>208</v>
      </c>
      <c r="G634" s="227"/>
      <c r="H634" s="228" t="s">
        <v>19</v>
      </c>
      <c r="I634" s="230"/>
      <c r="J634" s="227"/>
      <c r="K634" s="227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149</v>
      </c>
      <c r="AU634" s="235" t="s">
        <v>82</v>
      </c>
      <c r="AV634" s="13" t="s">
        <v>80</v>
      </c>
      <c r="AW634" s="13" t="s">
        <v>33</v>
      </c>
      <c r="AX634" s="13" t="s">
        <v>72</v>
      </c>
      <c r="AY634" s="235" t="s">
        <v>135</v>
      </c>
    </row>
    <row r="635" s="14" customFormat="1">
      <c r="A635" s="14"/>
      <c r="B635" s="236"/>
      <c r="C635" s="237"/>
      <c r="D635" s="219" t="s">
        <v>149</v>
      </c>
      <c r="E635" s="238" t="s">
        <v>19</v>
      </c>
      <c r="F635" s="239" t="s">
        <v>853</v>
      </c>
      <c r="G635" s="237"/>
      <c r="H635" s="240">
        <v>42.149999999999999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149</v>
      </c>
      <c r="AU635" s="246" t="s">
        <v>82</v>
      </c>
      <c r="AV635" s="14" t="s">
        <v>82</v>
      </c>
      <c r="AW635" s="14" t="s">
        <v>33</v>
      </c>
      <c r="AX635" s="14" t="s">
        <v>72</v>
      </c>
      <c r="AY635" s="246" t="s">
        <v>135</v>
      </c>
    </row>
    <row r="636" s="13" customFormat="1">
      <c r="A636" s="13"/>
      <c r="B636" s="226"/>
      <c r="C636" s="227"/>
      <c r="D636" s="219" t="s">
        <v>149</v>
      </c>
      <c r="E636" s="228" t="s">
        <v>19</v>
      </c>
      <c r="F636" s="229" t="s">
        <v>209</v>
      </c>
      <c r="G636" s="227"/>
      <c r="H636" s="228" t="s">
        <v>19</v>
      </c>
      <c r="I636" s="230"/>
      <c r="J636" s="227"/>
      <c r="K636" s="227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149</v>
      </c>
      <c r="AU636" s="235" t="s">
        <v>82</v>
      </c>
      <c r="AV636" s="13" t="s">
        <v>80</v>
      </c>
      <c r="AW636" s="13" t="s">
        <v>33</v>
      </c>
      <c r="AX636" s="13" t="s">
        <v>72</v>
      </c>
      <c r="AY636" s="235" t="s">
        <v>135</v>
      </c>
    </row>
    <row r="637" s="14" customFormat="1">
      <c r="A637" s="14"/>
      <c r="B637" s="236"/>
      <c r="C637" s="237"/>
      <c r="D637" s="219" t="s">
        <v>149</v>
      </c>
      <c r="E637" s="238" t="s">
        <v>19</v>
      </c>
      <c r="F637" s="239" t="s">
        <v>854</v>
      </c>
      <c r="G637" s="237"/>
      <c r="H637" s="240">
        <v>94.165000000000006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149</v>
      </c>
      <c r="AU637" s="246" t="s">
        <v>82</v>
      </c>
      <c r="AV637" s="14" t="s">
        <v>82</v>
      </c>
      <c r="AW637" s="14" t="s">
        <v>33</v>
      </c>
      <c r="AX637" s="14" t="s">
        <v>72</v>
      </c>
      <c r="AY637" s="246" t="s">
        <v>135</v>
      </c>
    </row>
    <row r="638" s="15" customFormat="1">
      <c r="A638" s="15"/>
      <c r="B638" s="247"/>
      <c r="C638" s="248"/>
      <c r="D638" s="219" t="s">
        <v>149</v>
      </c>
      <c r="E638" s="249" t="s">
        <v>19</v>
      </c>
      <c r="F638" s="250" t="s">
        <v>153</v>
      </c>
      <c r="G638" s="248"/>
      <c r="H638" s="251">
        <v>136.315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7" t="s">
        <v>149</v>
      </c>
      <c r="AU638" s="257" t="s">
        <v>82</v>
      </c>
      <c r="AV638" s="15" t="s">
        <v>143</v>
      </c>
      <c r="AW638" s="15" t="s">
        <v>33</v>
      </c>
      <c r="AX638" s="15" t="s">
        <v>80</v>
      </c>
      <c r="AY638" s="257" t="s">
        <v>135</v>
      </c>
    </row>
    <row r="639" s="2" customFormat="1" ht="24.15" customHeight="1">
      <c r="A639" s="40"/>
      <c r="B639" s="41"/>
      <c r="C639" s="206" t="s">
        <v>855</v>
      </c>
      <c r="D639" s="206" t="s">
        <v>138</v>
      </c>
      <c r="E639" s="207" t="s">
        <v>856</v>
      </c>
      <c r="F639" s="208" t="s">
        <v>857</v>
      </c>
      <c r="G639" s="209" t="s">
        <v>179</v>
      </c>
      <c r="H639" s="210">
        <v>345.62400000000002</v>
      </c>
      <c r="I639" s="211"/>
      <c r="J639" s="212">
        <f>ROUND(I639*H639,2)</f>
        <v>0</v>
      </c>
      <c r="K639" s="208" t="s">
        <v>142</v>
      </c>
      <c r="L639" s="46"/>
      <c r="M639" s="213" t="s">
        <v>19</v>
      </c>
      <c r="N639" s="214" t="s">
        <v>43</v>
      </c>
      <c r="O639" s="86"/>
      <c r="P639" s="215">
        <f>O639*H639</f>
        <v>0</v>
      </c>
      <c r="Q639" s="215">
        <v>0.00020000000000000001</v>
      </c>
      <c r="R639" s="215">
        <f>Q639*H639</f>
        <v>0.069124800000000014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271</v>
      </c>
      <c r="AT639" s="217" t="s">
        <v>138</v>
      </c>
      <c r="AU639" s="217" t="s">
        <v>82</v>
      </c>
      <c r="AY639" s="19" t="s">
        <v>135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80</v>
      </c>
      <c r="BK639" s="218">
        <f>ROUND(I639*H639,2)</f>
        <v>0</v>
      </c>
      <c r="BL639" s="19" t="s">
        <v>271</v>
      </c>
      <c r="BM639" s="217" t="s">
        <v>858</v>
      </c>
    </row>
    <row r="640" s="2" customFormat="1">
      <c r="A640" s="40"/>
      <c r="B640" s="41"/>
      <c r="C640" s="42"/>
      <c r="D640" s="219" t="s">
        <v>145</v>
      </c>
      <c r="E640" s="42"/>
      <c r="F640" s="220" t="s">
        <v>859</v>
      </c>
      <c r="G640" s="42"/>
      <c r="H640" s="42"/>
      <c r="I640" s="221"/>
      <c r="J640" s="42"/>
      <c r="K640" s="42"/>
      <c r="L640" s="46"/>
      <c r="M640" s="222"/>
      <c r="N640" s="223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9" t="s">
        <v>145</v>
      </c>
      <c r="AU640" s="19" t="s">
        <v>82</v>
      </c>
    </row>
    <row r="641" s="2" customFormat="1">
      <c r="A641" s="40"/>
      <c r="B641" s="41"/>
      <c r="C641" s="42"/>
      <c r="D641" s="224" t="s">
        <v>147</v>
      </c>
      <c r="E641" s="42"/>
      <c r="F641" s="225" t="s">
        <v>860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147</v>
      </c>
      <c r="AU641" s="19" t="s">
        <v>82</v>
      </c>
    </row>
    <row r="642" s="13" customFormat="1">
      <c r="A642" s="13"/>
      <c r="B642" s="226"/>
      <c r="C642" s="227"/>
      <c r="D642" s="219" t="s">
        <v>149</v>
      </c>
      <c r="E642" s="228" t="s">
        <v>19</v>
      </c>
      <c r="F642" s="229" t="s">
        <v>208</v>
      </c>
      <c r="G642" s="227"/>
      <c r="H642" s="228" t="s">
        <v>19</v>
      </c>
      <c r="I642" s="230"/>
      <c r="J642" s="227"/>
      <c r="K642" s="227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149</v>
      </c>
      <c r="AU642" s="235" t="s">
        <v>82</v>
      </c>
      <c r="AV642" s="13" t="s">
        <v>80</v>
      </c>
      <c r="AW642" s="13" t="s">
        <v>33</v>
      </c>
      <c r="AX642" s="13" t="s">
        <v>72</v>
      </c>
      <c r="AY642" s="235" t="s">
        <v>135</v>
      </c>
    </row>
    <row r="643" s="14" customFormat="1">
      <c r="A643" s="14"/>
      <c r="B643" s="236"/>
      <c r="C643" s="237"/>
      <c r="D643" s="219" t="s">
        <v>149</v>
      </c>
      <c r="E643" s="238" t="s">
        <v>19</v>
      </c>
      <c r="F643" s="239" t="s">
        <v>861</v>
      </c>
      <c r="G643" s="237"/>
      <c r="H643" s="240">
        <v>125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6" t="s">
        <v>149</v>
      </c>
      <c r="AU643" s="246" t="s">
        <v>82</v>
      </c>
      <c r="AV643" s="14" t="s">
        <v>82</v>
      </c>
      <c r="AW643" s="14" t="s">
        <v>33</v>
      </c>
      <c r="AX643" s="14" t="s">
        <v>72</v>
      </c>
      <c r="AY643" s="246" t="s">
        <v>135</v>
      </c>
    </row>
    <row r="644" s="13" customFormat="1">
      <c r="A644" s="13"/>
      <c r="B644" s="226"/>
      <c r="C644" s="227"/>
      <c r="D644" s="219" t="s">
        <v>149</v>
      </c>
      <c r="E644" s="228" t="s">
        <v>19</v>
      </c>
      <c r="F644" s="229" t="s">
        <v>209</v>
      </c>
      <c r="G644" s="227"/>
      <c r="H644" s="228" t="s">
        <v>19</v>
      </c>
      <c r="I644" s="230"/>
      <c r="J644" s="227"/>
      <c r="K644" s="227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149</v>
      </c>
      <c r="AU644" s="235" t="s">
        <v>82</v>
      </c>
      <c r="AV644" s="13" t="s">
        <v>80</v>
      </c>
      <c r="AW644" s="13" t="s">
        <v>33</v>
      </c>
      <c r="AX644" s="13" t="s">
        <v>72</v>
      </c>
      <c r="AY644" s="235" t="s">
        <v>135</v>
      </c>
    </row>
    <row r="645" s="14" customFormat="1">
      <c r="A645" s="14"/>
      <c r="B645" s="236"/>
      <c r="C645" s="237"/>
      <c r="D645" s="219" t="s">
        <v>149</v>
      </c>
      <c r="E645" s="238" t="s">
        <v>19</v>
      </c>
      <c r="F645" s="239" t="s">
        <v>210</v>
      </c>
      <c r="G645" s="237"/>
      <c r="H645" s="240">
        <v>232.18000000000001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149</v>
      </c>
      <c r="AU645" s="246" t="s">
        <v>82</v>
      </c>
      <c r="AV645" s="14" t="s">
        <v>82</v>
      </c>
      <c r="AW645" s="14" t="s">
        <v>33</v>
      </c>
      <c r="AX645" s="14" t="s">
        <v>72</v>
      </c>
      <c r="AY645" s="246" t="s">
        <v>135</v>
      </c>
    </row>
    <row r="646" s="14" customFormat="1">
      <c r="A646" s="14"/>
      <c r="B646" s="236"/>
      <c r="C646" s="237"/>
      <c r="D646" s="219" t="s">
        <v>149</v>
      </c>
      <c r="E646" s="238" t="s">
        <v>19</v>
      </c>
      <c r="F646" s="239" t="s">
        <v>212</v>
      </c>
      <c r="G646" s="237"/>
      <c r="H646" s="240">
        <v>2.52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149</v>
      </c>
      <c r="AU646" s="246" t="s">
        <v>82</v>
      </c>
      <c r="AV646" s="14" t="s">
        <v>82</v>
      </c>
      <c r="AW646" s="14" t="s">
        <v>33</v>
      </c>
      <c r="AX646" s="14" t="s">
        <v>72</v>
      </c>
      <c r="AY646" s="246" t="s">
        <v>135</v>
      </c>
    </row>
    <row r="647" s="14" customFormat="1">
      <c r="A647" s="14"/>
      <c r="B647" s="236"/>
      <c r="C647" s="237"/>
      <c r="D647" s="219" t="s">
        <v>149</v>
      </c>
      <c r="E647" s="238" t="s">
        <v>19</v>
      </c>
      <c r="F647" s="239" t="s">
        <v>213</v>
      </c>
      <c r="G647" s="237"/>
      <c r="H647" s="240">
        <v>4.9500000000000002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149</v>
      </c>
      <c r="AU647" s="246" t="s">
        <v>82</v>
      </c>
      <c r="AV647" s="14" t="s">
        <v>82</v>
      </c>
      <c r="AW647" s="14" t="s">
        <v>33</v>
      </c>
      <c r="AX647" s="14" t="s">
        <v>72</v>
      </c>
      <c r="AY647" s="246" t="s">
        <v>135</v>
      </c>
    </row>
    <row r="648" s="14" customFormat="1">
      <c r="A648" s="14"/>
      <c r="B648" s="236"/>
      <c r="C648" s="237"/>
      <c r="D648" s="219" t="s">
        <v>149</v>
      </c>
      <c r="E648" s="238" t="s">
        <v>19</v>
      </c>
      <c r="F648" s="239" t="s">
        <v>214</v>
      </c>
      <c r="G648" s="237"/>
      <c r="H648" s="240">
        <v>6.984</v>
      </c>
      <c r="I648" s="241"/>
      <c r="J648" s="237"/>
      <c r="K648" s="237"/>
      <c r="L648" s="242"/>
      <c r="M648" s="243"/>
      <c r="N648" s="244"/>
      <c r="O648" s="244"/>
      <c r="P648" s="244"/>
      <c r="Q648" s="244"/>
      <c r="R648" s="244"/>
      <c r="S648" s="244"/>
      <c r="T648" s="24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6" t="s">
        <v>149</v>
      </c>
      <c r="AU648" s="246" t="s">
        <v>82</v>
      </c>
      <c r="AV648" s="14" t="s">
        <v>82</v>
      </c>
      <c r="AW648" s="14" t="s">
        <v>33</v>
      </c>
      <c r="AX648" s="14" t="s">
        <v>72</v>
      </c>
      <c r="AY648" s="246" t="s">
        <v>135</v>
      </c>
    </row>
    <row r="649" s="14" customFormat="1">
      <c r="A649" s="14"/>
      <c r="B649" s="236"/>
      <c r="C649" s="237"/>
      <c r="D649" s="219" t="s">
        <v>149</v>
      </c>
      <c r="E649" s="238" t="s">
        <v>19</v>
      </c>
      <c r="F649" s="239" t="s">
        <v>215</v>
      </c>
      <c r="G649" s="237"/>
      <c r="H649" s="240">
        <v>1.9199999999999999</v>
      </c>
      <c r="I649" s="241"/>
      <c r="J649" s="237"/>
      <c r="K649" s="237"/>
      <c r="L649" s="242"/>
      <c r="M649" s="243"/>
      <c r="N649" s="244"/>
      <c r="O649" s="244"/>
      <c r="P649" s="244"/>
      <c r="Q649" s="244"/>
      <c r="R649" s="244"/>
      <c r="S649" s="244"/>
      <c r="T649" s="24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6" t="s">
        <v>149</v>
      </c>
      <c r="AU649" s="246" t="s">
        <v>82</v>
      </c>
      <c r="AV649" s="14" t="s">
        <v>82</v>
      </c>
      <c r="AW649" s="14" t="s">
        <v>33</v>
      </c>
      <c r="AX649" s="14" t="s">
        <v>72</v>
      </c>
      <c r="AY649" s="246" t="s">
        <v>135</v>
      </c>
    </row>
    <row r="650" s="14" customFormat="1">
      <c r="A650" s="14"/>
      <c r="B650" s="236"/>
      <c r="C650" s="237"/>
      <c r="D650" s="219" t="s">
        <v>149</v>
      </c>
      <c r="E650" s="238" t="s">
        <v>19</v>
      </c>
      <c r="F650" s="239" t="s">
        <v>822</v>
      </c>
      <c r="G650" s="237"/>
      <c r="H650" s="240">
        <v>6.4800000000000004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149</v>
      </c>
      <c r="AU650" s="246" t="s">
        <v>82</v>
      </c>
      <c r="AV650" s="14" t="s">
        <v>82</v>
      </c>
      <c r="AW650" s="14" t="s">
        <v>33</v>
      </c>
      <c r="AX650" s="14" t="s">
        <v>72</v>
      </c>
      <c r="AY650" s="246" t="s">
        <v>135</v>
      </c>
    </row>
    <row r="651" s="14" customFormat="1">
      <c r="A651" s="14"/>
      <c r="B651" s="236"/>
      <c r="C651" s="237"/>
      <c r="D651" s="219" t="s">
        <v>149</v>
      </c>
      <c r="E651" s="238" t="s">
        <v>19</v>
      </c>
      <c r="F651" s="239" t="s">
        <v>216</v>
      </c>
      <c r="G651" s="237"/>
      <c r="H651" s="240">
        <v>-34.409999999999997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6" t="s">
        <v>149</v>
      </c>
      <c r="AU651" s="246" t="s">
        <v>82</v>
      </c>
      <c r="AV651" s="14" t="s">
        <v>82</v>
      </c>
      <c r="AW651" s="14" t="s">
        <v>33</v>
      </c>
      <c r="AX651" s="14" t="s">
        <v>72</v>
      </c>
      <c r="AY651" s="246" t="s">
        <v>135</v>
      </c>
    </row>
    <row r="652" s="15" customFormat="1">
      <c r="A652" s="15"/>
      <c r="B652" s="247"/>
      <c r="C652" s="248"/>
      <c r="D652" s="219" t="s">
        <v>149</v>
      </c>
      <c r="E652" s="249" t="s">
        <v>19</v>
      </c>
      <c r="F652" s="250" t="s">
        <v>153</v>
      </c>
      <c r="G652" s="248"/>
      <c r="H652" s="251">
        <v>345.62400000000002</v>
      </c>
      <c r="I652" s="252"/>
      <c r="J652" s="248"/>
      <c r="K652" s="248"/>
      <c r="L652" s="253"/>
      <c r="M652" s="254"/>
      <c r="N652" s="255"/>
      <c r="O652" s="255"/>
      <c r="P652" s="255"/>
      <c r="Q652" s="255"/>
      <c r="R652" s="255"/>
      <c r="S652" s="255"/>
      <c r="T652" s="256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7" t="s">
        <v>149</v>
      </c>
      <c r="AU652" s="257" t="s">
        <v>82</v>
      </c>
      <c r="AV652" s="15" t="s">
        <v>143</v>
      </c>
      <c r="AW652" s="15" t="s">
        <v>33</v>
      </c>
      <c r="AX652" s="15" t="s">
        <v>80</v>
      </c>
      <c r="AY652" s="257" t="s">
        <v>135</v>
      </c>
    </row>
    <row r="653" s="2" customFormat="1" ht="33" customHeight="1">
      <c r="A653" s="40"/>
      <c r="B653" s="41"/>
      <c r="C653" s="206" t="s">
        <v>862</v>
      </c>
      <c r="D653" s="206" t="s">
        <v>138</v>
      </c>
      <c r="E653" s="207" t="s">
        <v>863</v>
      </c>
      <c r="F653" s="208" t="s">
        <v>864</v>
      </c>
      <c r="G653" s="209" t="s">
        <v>179</v>
      </c>
      <c r="H653" s="210">
        <v>136.315</v>
      </c>
      <c r="I653" s="211"/>
      <c r="J653" s="212">
        <f>ROUND(I653*H653,2)</f>
        <v>0</v>
      </c>
      <c r="K653" s="208" t="s">
        <v>142</v>
      </c>
      <c r="L653" s="46"/>
      <c r="M653" s="213" t="s">
        <v>19</v>
      </c>
      <c r="N653" s="214" t="s">
        <v>43</v>
      </c>
      <c r="O653" s="86"/>
      <c r="P653" s="215">
        <f>O653*H653</f>
        <v>0</v>
      </c>
      <c r="Q653" s="215">
        <v>0.00016000000000000001</v>
      </c>
      <c r="R653" s="215">
        <f>Q653*H653</f>
        <v>0.021810400000000001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271</v>
      </c>
      <c r="AT653" s="217" t="s">
        <v>138</v>
      </c>
      <c r="AU653" s="217" t="s">
        <v>82</v>
      </c>
      <c r="AY653" s="19" t="s">
        <v>135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9" t="s">
        <v>80</v>
      </c>
      <c r="BK653" s="218">
        <f>ROUND(I653*H653,2)</f>
        <v>0</v>
      </c>
      <c r="BL653" s="19" t="s">
        <v>271</v>
      </c>
      <c r="BM653" s="217" t="s">
        <v>865</v>
      </c>
    </row>
    <row r="654" s="2" customFormat="1">
      <c r="A654" s="40"/>
      <c r="B654" s="41"/>
      <c r="C654" s="42"/>
      <c r="D654" s="219" t="s">
        <v>145</v>
      </c>
      <c r="E654" s="42"/>
      <c r="F654" s="220" t="s">
        <v>866</v>
      </c>
      <c r="G654" s="42"/>
      <c r="H654" s="42"/>
      <c r="I654" s="221"/>
      <c r="J654" s="42"/>
      <c r="K654" s="42"/>
      <c r="L654" s="46"/>
      <c r="M654" s="222"/>
      <c r="N654" s="223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145</v>
      </c>
      <c r="AU654" s="19" t="s">
        <v>82</v>
      </c>
    </row>
    <row r="655" s="2" customFormat="1">
      <c r="A655" s="40"/>
      <c r="B655" s="41"/>
      <c r="C655" s="42"/>
      <c r="D655" s="224" t="s">
        <v>147</v>
      </c>
      <c r="E655" s="42"/>
      <c r="F655" s="225" t="s">
        <v>867</v>
      </c>
      <c r="G655" s="42"/>
      <c r="H655" s="42"/>
      <c r="I655" s="221"/>
      <c r="J655" s="42"/>
      <c r="K655" s="42"/>
      <c r="L655" s="46"/>
      <c r="M655" s="222"/>
      <c r="N655" s="223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147</v>
      </c>
      <c r="AU655" s="19" t="s">
        <v>82</v>
      </c>
    </row>
    <row r="656" s="13" customFormat="1">
      <c r="A656" s="13"/>
      <c r="B656" s="226"/>
      <c r="C656" s="227"/>
      <c r="D656" s="219" t="s">
        <v>149</v>
      </c>
      <c r="E656" s="228" t="s">
        <v>19</v>
      </c>
      <c r="F656" s="229" t="s">
        <v>208</v>
      </c>
      <c r="G656" s="227"/>
      <c r="H656" s="228" t="s">
        <v>19</v>
      </c>
      <c r="I656" s="230"/>
      <c r="J656" s="227"/>
      <c r="K656" s="227"/>
      <c r="L656" s="231"/>
      <c r="M656" s="232"/>
      <c r="N656" s="233"/>
      <c r="O656" s="233"/>
      <c r="P656" s="233"/>
      <c r="Q656" s="233"/>
      <c r="R656" s="233"/>
      <c r="S656" s="233"/>
      <c r="T656" s="234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5" t="s">
        <v>149</v>
      </c>
      <c r="AU656" s="235" t="s">
        <v>82</v>
      </c>
      <c r="AV656" s="13" t="s">
        <v>80</v>
      </c>
      <c r="AW656" s="13" t="s">
        <v>33</v>
      </c>
      <c r="AX656" s="13" t="s">
        <v>72</v>
      </c>
      <c r="AY656" s="235" t="s">
        <v>135</v>
      </c>
    </row>
    <row r="657" s="14" customFormat="1">
      <c r="A657" s="14"/>
      <c r="B657" s="236"/>
      <c r="C657" s="237"/>
      <c r="D657" s="219" t="s">
        <v>149</v>
      </c>
      <c r="E657" s="238" t="s">
        <v>19</v>
      </c>
      <c r="F657" s="239" t="s">
        <v>853</v>
      </c>
      <c r="G657" s="237"/>
      <c r="H657" s="240">
        <v>42.149999999999999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149</v>
      </c>
      <c r="AU657" s="246" t="s">
        <v>82</v>
      </c>
      <c r="AV657" s="14" t="s">
        <v>82</v>
      </c>
      <c r="AW657" s="14" t="s">
        <v>33</v>
      </c>
      <c r="AX657" s="14" t="s">
        <v>72</v>
      </c>
      <c r="AY657" s="246" t="s">
        <v>135</v>
      </c>
    </row>
    <row r="658" s="13" customFormat="1">
      <c r="A658" s="13"/>
      <c r="B658" s="226"/>
      <c r="C658" s="227"/>
      <c r="D658" s="219" t="s">
        <v>149</v>
      </c>
      <c r="E658" s="228" t="s">
        <v>19</v>
      </c>
      <c r="F658" s="229" t="s">
        <v>209</v>
      </c>
      <c r="G658" s="227"/>
      <c r="H658" s="228" t="s">
        <v>19</v>
      </c>
      <c r="I658" s="230"/>
      <c r="J658" s="227"/>
      <c r="K658" s="227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149</v>
      </c>
      <c r="AU658" s="235" t="s">
        <v>82</v>
      </c>
      <c r="AV658" s="13" t="s">
        <v>80</v>
      </c>
      <c r="AW658" s="13" t="s">
        <v>33</v>
      </c>
      <c r="AX658" s="13" t="s">
        <v>72</v>
      </c>
      <c r="AY658" s="235" t="s">
        <v>135</v>
      </c>
    </row>
    <row r="659" s="14" customFormat="1">
      <c r="A659" s="14"/>
      <c r="B659" s="236"/>
      <c r="C659" s="237"/>
      <c r="D659" s="219" t="s">
        <v>149</v>
      </c>
      <c r="E659" s="238" t="s">
        <v>19</v>
      </c>
      <c r="F659" s="239" t="s">
        <v>854</v>
      </c>
      <c r="G659" s="237"/>
      <c r="H659" s="240">
        <v>94.165000000000006</v>
      </c>
      <c r="I659" s="241"/>
      <c r="J659" s="237"/>
      <c r="K659" s="237"/>
      <c r="L659" s="242"/>
      <c r="M659" s="243"/>
      <c r="N659" s="244"/>
      <c r="O659" s="244"/>
      <c r="P659" s="244"/>
      <c r="Q659" s="244"/>
      <c r="R659" s="244"/>
      <c r="S659" s="244"/>
      <c r="T659" s="24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6" t="s">
        <v>149</v>
      </c>
      <c r="AU659" s="246" t="s">
        <v>82</v>
      </c>
      <c r="AV659" s="14" t="s">
        <v>82</v>
      </c>
      <c r="AW659" s="14" t="s">
        <v>33</v>
      </c>
      <c r="AX659" s="14" t="s">
        <v>72</v>
      </c>
      <c r="AY659" s="246" t="s">
        <v>135</v>
      </c>
    </row>
    <row r="660" s="15" customFormat="1">
      <c r="A660" s="15"/>
      <c r="B660" s="247"/>
      <c r="C660" s="248"/>
      <c r="D660" s="219" t="s">
        <v>149</v>
      </c>
      <c r="E660" s="249" t="s">
        <v>19</v>
      </c>
      <c r="F660" s="250" t="s">
        <v>153</v>
      </c>
      <c r="G660" s="248"/>
      <c r="H660" s="251">
        <v>136.315</v>
      </c>
      <c r="I660" s="252"/>
      <c r="J660" s="248"/>
      <c r="K660" s="248"/>
      <c r="L660" s="253"/>
      <c r="M660" s="254"/>
      <c r="N660" s="255"/>
      <c r="O660" s="255"/>
      <c r="P660" s="255"/>
      <c r="Q660" s="255"/>
      <c r="R660" s="255"/>
      <c r="S660" s="255"/>
      <c r="T660" s="256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7" t="s">
        <v>149</v>
      </c>
      <c r="AU660" s="257" t="s">
        <v>82</v>
      </c>
      <c r="AV660" s="15" t="s">
        <v>143</v>
      </c>
      <c r="AW660" s="15" t="s">
        <v>33</v>
      </c>
      <c r="AX660" s="15" t="s">
        <v>80</v>
      </c>
      <c r="AY660" s="257" t="s">
        <v>135</v>
      </c>
    </row>
    <row r="661" s="2" customFormat="1" ht="37.8" customHeight="1">
      <c r="A661" s="40"/>
      <c r="B661" s="41"/>
      <c r="C661" s="206" t="s">
        <v>868</v>
      </c>
      <c r="D661" s="206" t="s">
        <v>138</v>
      </c>
      <c r="E661" s="207" t="s">
        <v>869</v>
      </c>
      <c r="F661" s="208" t="s">
        <v>870</v>
      </c>
      <c r="G661" s="209" t="s">
        <v>179</v>
      </c>
      <c r="H661" s="210">
        <v>345.62400000000002</v>
      </c>
      <c r="I661" s="211"/>
      <c r="J661" s="212">
        <f>ROUND(I661*H661,2)</f>
        <v>0</v>
      </c>
      <c r="K661" s="208" t="s">
        <v>142</v>
      </c>
      <c r="L661" s="46"/>
      <c r="M661" s="213" t="s">
        <v>19</v>
      </c>
      <c r="N661" s="214" t="s">
        <v>43</v>
      </c>
      <c r="O661" s="86"/>
      <c r="P661" s="215">
        <f>O661*H661</f>
        <v>0</v>
      </c>
      <c r="Q661" s="215">
        <v>0.00016000000000000001</v>
      </c>
      <c r="R661" s="215">
        <f>Q661*H661</f>
        <v>0.05529984000000001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271</v>
      </c>
      <c r="AT661" s="217" t="s">
        <v>138</v>
      </c>
      <c r="AU661" s="217" t="s">
        <v>82</v>
      </c>
      <c r="AY661" s="19" t="s">
        <v>135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80</v>
      </c>
      <c r="BK661" s="218">
        <f>ROUND(I661*H661,2)</f>
        <v>0</v>
      </c>
      <c r="BL661" s="19" t="s">
        <v>271</v>
      </c>
      <c r="BM661" s="217" t="s">
        <v>871</v>
      </c>
    </row>
    <row r="662" s="2" customFormat="1">
      <c r="A662" s="40"/>
      <c r="B662" s="41"/>
      <c r="C662" s="42"/>
      <c r="D662" s="219" t="s">
        <v>145</v>
      </c>
      <c r="E662" s="42"/>
      <c r="F662" s="220" t="s">
        <v>872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145</v>
      </c>
      <c r="AU662" s="19" t="s">
        <v>82</v>
      </c>
    </row>
    <row r="663" s="2" customFormat="1">
      <c r="A663" s="40"/>
      <c r="B663" s="41"/>
      <c r="C663" s="42"/>
      <c r="D663" s="224" t="s">
        <v>147</v>
      </c>
      <c r="E663" s="42"/>
      <c r="F663" s="225" t="s">
        <v>873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147</v>
      </c>
      <c r="AU663" s="19" t="s">
        <v>82</v>
      </c>
    </row>
    <row r="664" s="13" customFormat="1">
      <c r="A664" s="13"/>
      <c r="B664" s="226"/>
      <c r="C664" s="227"/>
      <c r="D664" s="219" t="s">
        <v>149</v>
      </c>
      <c r="E664" s="228" t="s">
        <v>19</v>
      </c>
      <c r="F664" s="229" t="s">
        <v>208</v>
      </c>
      <c r="G664" s="227"/>
      <c r="H664" s="228" t="s">
        <v>19</v>
      </c>
      <c r="I664" s="230"/>
      <c r="J664" s="227"/>
      <c r="K664" s="227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149</v>
      </c>
      <c r="AU664" s="235" t="s">
        <v>82</v>
      </c>
      <c r="AV664" s="13" t="s">
        <v>80</v>
      </c>
      <c r="AW664" s="13" t="s">
        <v>33</v>
      </c>
      <c r="AX664" s="13" t="s">
        <v>72</v>
      </c>
      <c r="AY664" s="235" t="s">
        <v>135</v>
      </c>
    </row>
    <row r="665" s="14" customFormat="1">
      <c r="A665" s="14"/>
      <c r="B665" s="236"/>
      <c r="C665" s="237"/>
      <c r="D665" s="219" t="s">
        <v>149</v>
      </c>
      <c r="E665" s="238" t="s">
        <v>19</v>
      </c>
      <c r="F665" s="239" t="s">
        <v>861</v>
      </c>
      <c r="G665" s="237"/>
      <c r="H665" s="240">
        <v>125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149</v>
      </c>
      <c r="AU665" s="246" t="s">
        <v>82</v>
      </c>
      <c r="AV665" s="14" t="s">
        <v>82</v>
      </c>
      <c r="AW665" s="14" t="s">
        <v>33</v>
      </c>
      <c r="AX665" s="14" t="s">
        <v>72</v>
      </c>
      <c r="AY665" s="246" t="s">
        <v>135</v>
      </c>
    </row>
    <row r="666" s="13" customFormat="1">
      <c r="A666" s="13"/>
      <c r="B666" s="226"/>
      <c r="C666" s="227"/>
      <c r="D666" s="219" t="s">
        <v>149</v>
      </c>
      <c r="E666" s="228" t="s">
        <v>19</v>
      </c>
      <c r="F666" s="229" t="s">
        <v>209</v>
      </c>
      <c r="G666" s="227"/>
      <c r="H666" s="228" t="s">
        <v>19</v>
      </c>
      <c r="I666" s="230"/>
      <c r="J666" s="227"/>
      <c r="K666" s="227"/>
      <c r="L666" s="231"/>
      <c r="M666" s="232"/>
      <c r="N666" s="233"/>
      <c r="O666" s="233"/>
      <c r="P666" s="233"/>
      <c r="Q666" s="233"/>
      <c r="R666" s="233"/>
      <c r="S666" s="233"/>
      <c r="T666" s="23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5" t="s">
        <v>149</v>
      </c>
      <c r="AU666" s="235" t="s">
        <v>82</v>
      </c>
      <c r="AV666" s="13" t="s">
        <v>80</v>
      </c>
      <c r="AW666" s="13" t="s">
        <v>33</v>
      </c>
      <c r="AX666" s="13" t="s">
        <v>72</v>
      </c>
      <c r="AY666" s="235" t="s">
        <v>135</v>
      </c>
    </row>
    <row r="667" s="14" customFormat="1">
      <c r="A667" s="14"/>
      <c r="B667" s="236"/>
      <c r="C667" s="237"/>
      <c r="D667" s="219" t="s">
        <v>149</v>
      </c>
      <c r="E667" s="238" t="s">
        <v>19</v>
      </c>
      <c r="F667" s="239" t="s">
        <v>210</v>
      </c>
      <c r="G667" s="237"/>
      <c r="H667" s="240">
        <v>232.18000000000001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6" t="s">
        <v>149</v>
      </c>
      <c r="AU667" s="246" t="s">
        <v>82</v>
      </c>
      <c r="AV667" s="14" t="s">
        <v>82</v>
      </c>
      <c r="AW667" s="14" t="s">
        <v>33</v>
      </c>
      <c r="AX667" s="14" t="s">
        <v>72</v>
      </c>
      <c r="AY667" s="246" t="s">
        <v>135</v>
      </c>
    </row>
    <row r="668" s="14" customFormat="1">
      <c r="A668" s="14"/>
      <c r="B668" s="236"/>
      <c r="C668" s="237"/>
      <c r="D668" s="219" t="s">
        <v>149</v>
      </c>
      <c r="E668" s="238" t="s">
        <v>19</v>
      </c>
      <c r="F668" s="239" t="s">
        <v>212</v>
      </c>
      <c r="G668" s="237"/>
      <c r="H668" s="240">
        <v>2.52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149</v>
      </c>
      <c r="AU668" s="246" t="s">
        <v>82</v>
      </c>
      <c r="AV668" s="14" t="s">
        <v>82</v>
      </c>
      <c r="AW668" s="14" t="s">
        <v>33</v>
      </c>
      <c r="AX668" s="14" t="s">
        <v>72</v>
      </c>
      <c r="AY668" s="246" t="s">
        <v>135</v>
      </c>
    </row>
    <row r="669" s="14" customFormat="1">
      <c r="A669" s="14"/>
      <c r="B669" s="236"/>
      <c r="C669" s="237"/>
      <c r="D669" s="219" t="s">
        <v>149</v>
      </c>
      <c r="E669" s="238" t="s">
        <v>19</v>
      </c>
      <c r="F669" s="239" t="s">
        <v>213</v>
      </c>
      <c r="G669" s="237"/>
      <c r="H669" s="240">
        <v>4.9500000000000002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6" t="s">
        <v>149</v>
      </c>
      <c r="AU669" s="246" t="s">
        <v>82</v>
      </c>
      <c r="AV669" s="14" t="s">
        <v>82</v>
      </c>
      <c r="AW669" s="14" t="s">
        <v>33</v>
      </c>
      <c r="AX669" s="14" t="s">
        <v>72</v>
      </c>
      <c r="AY669" s="246" t="s">
        <v>135</v>
      </c>
    </row>
    <row r="670" s="14" customFormat="1">
      <c r="A670" s="14"/>
      <c r="B670" s="236"/>
      <c r="C670" s="237"/>
      <c r="D670" s="219" t="s">
        <v>149</v>
      </c>
      <c r="E670" s="238" t="s">
        <v>19</v>
      </c>
      <c r="F670" s="239" t="s">
        <v>214</v>
      </c>
      <c r="G670" s="237"/>
      <c r="H670" s="240">
        <v>6.984</v>
      </c>
      <c r="I670" s="241"/>
      <c r="J670" s="237"/>
      <c r="K670" s="237"/>
      <c r="L670" s="242"/>
      <c r="M670" s="243"/>
      <c r="N670" s="244"/>
      <c r="O670" s="244"/>
      <c r="P670" s="244"/>
      <c r="Q670" s="244"/>
      <c r="R670" s="244"/>
      <c r="S670" s="244"/>
      <c r="T670" s="24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6" t="s">
        <v>149</v>
      </c>
      <c r="AU670" s="246" t="s">
        <v>82</v>
      </c>
      <c r="AV670" s="14" t="s">
        <v>82</v>
      </c>
      <c r="AW670" s="14" t="s">
        <v>33</v>
      </c>
      <c r="AX670" s="14" t="s">
        <v>72</v>
      </c>
      <c r="AY670" s="246" t="s">
        <v>135</v>
      </c>
    </row>
    <row r="671" s="14" customFormat="1">
      <c r="A671" s="14"/>
      <c r="B671" s="236"/>
      <c r="C671" s="237"/>
      <c r="D671" s="219" t="s">
        <v>149</v>
      </c>
      <c r="E671" s="238" t="s">
        <v>19</v>
      </c>
      <c r="F671" s="239" t="s">
        <v>215</v>
      </c>
      <c r="G671" s="237"/>
      <c r="H671" s="240">
        <v>1.9199999999999999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149</v>
      </c>
      <c r="AU671" s="246" t="s">
        <v>82</v>
      </c>
      <c r="AV671" s="14" t="s">
        <v>82</v>
      </c>
      <c r="AW671" s="14" t="s">
        <v>33</v>
      </c>
      <c r="AX671" s="14" t="s">
        <v>72</v>
      </c>
      <c r="AY671" s="246" t="s">
        <v>135</v>
      </c>
    </row>
    <row r="672" s="14" customFormat="1">
      <c r="A672" s="14"/>
      <c r="B672" s="236"/>
      <c r="C672" s="237"/>
      <c r="D672" s="219" t="s">
        <v>149</v>
      </c>
      <c r="E672" s="238" t="s">
        <v>19</v>
      </c>
      <c r="F672" s="239" t="s">
        <v>822</v>
      </c>
      <c r="G672" s="237"/>
      <c r="H672" s="240">
        <v>6.4800000000000004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6" t="s">
        <v>149</v>
      </c>
      <c r="AU672" s="246" t="s">
        <v>82</v>
      </c>
      <c r="AV672" s="14" t="s">
        <v>82</v>
      </c>
      <c r="AW672" s="14" t="s">
        <v>33</v>
      </c>
      <c r="AX672" s="14" t="s">
        <v>72</v>
      </c>
      <c r="AY672" s="246" t="s">
        <v>135</v>
      </c>
    </row>
    <row r="673" s="14" customFormat="1">
      <c r="A673" s="14"/>
      <c r="B673" s="236"/>
      <c r="C673" s="237"/>
      <c r="D673" s="219" t="s">
        <v>149</v>
      </c>
      <c r="E673" s="238" t="s">
        <v>19</v>
      </c>
      <c r="F673" s="239" t="s">
        <v>216</v>
      </c>
      <c r="G673" s="237"/>
      <c r="H673" s="240">
        <v>-34.409999999999997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6" t="s">
        <v>149</v>
      </c>
      <c r="AU673" s="246" t="s">
        <v>82</v>
      </c>
      <c r="AV673" s="14" t="s">
        <v>82</v>
      </c>
      <c r="AW673" s="14" t="s">
        <v>33</v>
      </c>
      <c r="AX673" s="14" t="s">
        <v>72</v>
      </c>
      <c r="AY673" s="246" t="s">
        <v>135</v>
      </c>
    </row>
    <row r="674" s="15" customFormat="1">
      <c r="A674" s="15"/>
      <c r="B674" s="247"/>
      <c r="C674" s="248"/>
      <c r="D674" s="219" t="s">
        <v>149</v>
      </c>
      <c r="E674" s="249" t="s">
        <v>19</v>
      </c>
      <c r="F674" s="250" t="s">
        <v>153</v>
      </c>
      <c r="G674" s="248"/>
      <c r="H674" s="251">
        <v>345.62400000000002</v>
      </c>
      <c r="I674" s="252"/>
      <c r="J674" s="248"/>
      <c r="K674" s="248"/>
      <c r="L674" s="253"/>
      <c r="M674" s="254"/>
      <c r="N674" s="255"/>
      <c r="O674" s="255"/>
      <c r="P674" s="255"/>
      <c r="Q674" s="255"/>
      <c r="R674" s="255"/>
      <c r="S674" s="255"/>
      <c r="T674" s="256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7" t="s">
        <v>149</v>
      </c>
      <c r="AU674" s="257" t="s">
        <v>82</v>
      </c>
      <c r="AV674" s="15" t="s">
        <v>143</v>
      </c>
      <c r="AW674" s="15" t="s">
        <v>33</v>
      </c>
      <c r="AX674" s="15" t="s">
        <v>80</v>
      </c>
      <c r="AY674" s="257" t="s">
        <v>135</v>
      </c>
    </row>
    <row r="675" s="12" customFormat="1" ht="22.8" customHeight="1">
      <c r="A675" s="12"/>
      <c r="B675" s="190"/>
      <c r="C675" s="191"/>
      <c r="D675" s="192" t="s">
        <v>71</v>
      </c>
      <c r="E675" s="204" t="s">
        <v>874</v>
      </c>
      <c r="F675" s="204" t="s">
        <v>875</v>
      </c>
      <c r="G675" s="191"/>
      <c r="H675" s="191"/>
      <c r="I675" s="194"/>
      <c r="J675" s="205">
        <f>BK675</f>
        <v>0</v>
      </c>
      <c r="K675" s="191"/>
      <c r="L675" s="196"/>
      <c r="M675" s="197"/>
      <c r="N675" s="198"/>
      <c r="O675" s="198"/>
      <c r="P675" s="199">
        <f>SUM(P676:P684)</f>
        <v>0</v>
      </c>
      <c r="Q675" s="198"/>
      <c r="R675" s="199">
        <f>SUM(R676:R684)</f>
        <v>0</v>
      </c>
      <c r="S675" s="198"/>
      <c r="T675" s="200">
        <f>SUM(T676:T684)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01" t="s">
        <v>82</v>
      </c>
      <c r="AT675" s="202" t="s">
        <v>71</v>
      </c>
      <c r="AU675" s="202" t="s">
        <v>80</v>
      </c>
      <c r="AY675" s="201" t="s">
        <v>135</v>
      </c>
      <c r="BK675" s="203">
        <f>SUM(BK676:BK684)</f>
        <v>0</v>
      </c>
    </row>
    <row r="676" s="2" customFormat="1" ht="16.5" customHeight="1">
      <c r="A676" s="40"/>
      <c r="B676" s="41"/>
      <c r="C676" s="206" t="s">
        <v>876</v>
      </c>
      <c r="D676" s="206" t="s">
        <v>138</v>
      </c>
      <c r="E676" s="207" t="s">
        <v>877</v>
      </c>
      <c r="F676" s="208" t="s">
        <v>878</v>
      </c>
      <c r="G676" s="209" t="s">
        <v>879</v>
      </c>
      <c r="H676" s="210">
        <v>8</v>
      </c>
      <c r="I676" s="211"/>
      <c r="J676" s="212">
        <f>ROUND(I676*H676,2)</f>
        <v>0</v>
      </c>
      <c r="K676" s="208" t="s">
        <v>441</v>
      </c>
      <c r="L676" s="46"/>
      <c r="M676" s="213" t="s">
        <v>19</v>
      </c>
      <c r="N676" s="214" t="s">
        <v>43</v>
      </c>
      <c r="O676" s="86"/>
      <c r="P676" s="215">
        <f>O676*H676</f>
        <v>0</v>
      </c>
      <c r="Q676" s="215">
        <v>0</v>
      </c>
      <c r="R676" s="215">
        <f>Q676*H676</f>
        <v>0</v>
      </c>
      <c r="S676" s="215">
        <v>0</v>
      </c>
      <c r="T676" s="216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271</v>
      </c>
      <c r="AT676" s="217" t="s">
        <v>138</v>
      </c>
      <c r="AU676" s="217" t="s">
        <v>82</v>
      </c>
      <c r="AY676" s="19" t="s">
        <v>135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80</v>
      </c>
      <c r="BK676" s="218">
        <f>ROUND(I676*H676,2)</f>
        <v>0</v>
      </c>
      <c r="BL676" s="19" t="s">
        <v>271</v>
      </c>
      <c r="BM676" s="217" t="s">
        <v>880</v>
      </c>
    </row>
    <row r="677" s="2" customFormat="1">
      <c r="A677" s="40"/>
      <c r="B677" s="41"/>
      <c r="C677" s="42"/>
      <c r="D677" s="219" t="s">
        <v>145</v>
      </c>
      <c r="E677" s="42"/>
      <c r="F677" s="220" t="s">
        <v>878</v>
      </c>
      <c r="G677" s="42"/>
      <c r="H677" s="42"/>
      <c r="I677" s="221"/>
      <c r="J677" s="42"/>
      <c r="K677" s="42"/>
      <c r="L677" s="46"/>
      <c r="M677" s="222"/>
      <c r="N677" s="223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145</v>
      </c>
      <c r="AU677" s="19" t="s">
        <v>82</v>
      </c>
    </row>
    <row r="678" s="14" customFormat="1">
      <c r="A678" s="14"/>
      <c r="B678" s="236"/>
      <c r="C678" s="237"/>
      <c r="D678" s="219" t="s">
        <v>149</v>
      </c>
      <c r="E678" s="238" t="s">
        <v>19</v>
      </c>
      <c r="F678" s="239" t="s">
        <v>881</v>
      </c>
      <c r="G678" s="237"/>
      <c r="H678" s="240">
        <v>8</v>
      </c>
      <c r="I678" s="241"/>
      <c r="J678" s="237"/>
      <c r="K678" s="237"/>
      <c r="L678" s="242"/>
      <c r="M678" s="243"/>
      <c r="N678" s="244"/>
      <c r="O678" s="244"/>
      <c r="P678" s="244"/>
      <c r="Q678" s="244"/>
      <c r="R678" s="244"/>
      <c r="S678" s="244"/>
      <c r="T678" s="245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6" t="s">
        <v>149</v>
      </c>
      <c r="AU678" s="246" t="s">
        <v>82</v>
      </c>
      <c r="AV678" s="14" t="s">
        <v>82</v>
      </c>
      <c r="AW678" s="14" t="s">
        <v>33</v>
      </c>
      <c r="AX678" s="14" t="s">
        <v>80</v>
      </c>
      <c r="AY678" s="246" t="s">
        <v>135</v>
      </c>
    </row>
    <row r="679" s="2" customFormat="1" ht="24.15" customHeight="1">
      <c r="A679" s="40"/>
      <c r="B679" s="41"/>
      <c r="C679" s="206" t="s">
        <v>882</v>
      </c>
      <c r="D679" s="206" t="s">
        <v>138</v>
      </c>
      <c r="E679" s="207" t="s">
        <v>883</v>
      </c>
      <c r="F679" s="208" t="s">
        <v>884</v>
      </c>
      <c r="G679" s="209" t="s">
        <v>508</v>
      </c>
      <c r="H679" s="210">
        <v>1</v>
      </c>
      <c r="I679" s="211"/>
      <c r="J679" s="212">
        <f>ROUND(I679*H679,2)</f>
        <v>0</v>
      </c>
      <c r="K679" s="208" t="s">
        <v>441</v>
      </c>
      <c r="L679" s="46"/>
      <c r="M679" s="213" t="s">
        <v>19</v>
      </c>
      <c r="N679" s="214" t="s">
        <v>43</v>
      </c>
      <c r="O679" s="86"/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7" t="s">
        <v>271</v>
      </c>
      <c r="AT679" s="217" t="s">
        <v>138</v>
      </c>
      <c r="AU679" s="217" t="s">
        <v>82</v>
      </c>
      <c r="AY679" s="19" t="s">
        <v>135</v>
      </c>
      <c r="BE679" s="218">
        <f>IF(N679="základní",J679,0)</f>
        <v>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9" t="s">
        <v>80</v>
      </c>
      <c r="BK679" s="218">
        <f>ROUND(I679*H679,2)</f>
        <v>0</v>
      </c>
      <c r="BL679" s="19" t="s">
        <v>271</v>
      </c>
      <c r="BM679" s="217" t="s">
        <v>885</v>
      </c>
    </row>
    <row r="680" s="2" customFormat="1">
      <c r="A680" s="40"/>
      <c r="B680" s="41"/>
      <c r="C680" s="42"/>
      <c r="D680" s="219" t="s">
        <v>145</v>
      </c>
      <c r="E680" s="42"/>
      <c r="F680" s="220" t="s">
        <v>886</v>
      </c>
      <c r="G680" s="42"/>
      <c r="H680" s="42"/>
      <c r="I680" s="221"/>
      <c r="J680" s="42"/>
      <c r="K680" s="42"/>
      <c r="L680" s="46"/>
      <c r="M680" s="222"/>
      <c r="N680" s="223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145</v>
      </c>
      <c r="AU680" s="19" t="s">
        <v>82</v>
      </c>
    </row>
    <row r="681" s="14" customFormat="1">
      <c r="A681" s="14"/>
      <c r="B681" s="236"/>
      <c r="C681" s="237"/>
      <c r="D681" s="219" t="s">
        <v>149</v>
      </c>
      <c r="E681" s="238" t="s">
        <v>19</v>
      </c>
      <c r="F681" s="239" t="s">
        <v>887</v>
      </c>
      <c r="G681" s="237"/>
      <c r="H681" s="240">
        <v>1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149</v>
      </c>
      <c r="AU681" s="246" t="s">
        <v>82</v>
      </c>
      <c r="AV681" s="14" t="s">
        <v>82</v>
      </c>
      <c r="AW681" s="14" t="s">
        <v>33</v>
      </c>
      <c r="AX681" s="14" t="s">
        <v>80</v>
      </c>
      <c r="AY681" s="246" t="s">
        <v>135</v>
      </c>
    </row>
    <row r="682" s="2" customFormat="1" ht="24.15" customHeight="1">
      <c r="A682" s="40"/>
      <c r="B682" s="41"/>
      <c r="C682" s="206" t="s">
        <v>888</v>
      </c>
      <c r="D682" s="206" t="s">
        <v>138</v>
      </c>
      <c r="E682" s="207" t="s">
        <v>889</v>
      </c>
      <c r="F682" s="208" t="s">
        <v>890</v>
      </c>
      <c r="G682" s="209" t="s">
        <v>508</v>
      </c>
      <c r="H682" s="210">
        <v>1</v>
      </c>
      <c r="I682" s="211"/>
      <c r="J682" s="212">
        <f>ROUND(I682*H682,2)</f>
        <v>0</v>
      </c>
      <c r="K682" s="208" t="s">
        <v>441</v>
      </c>
      <c r="L682" s="46"/>
      <c r="M682" s="213" t="s">
        <v>19</v>
      </c>
      <c r="N682" s="214" t="s">
        <v>43</v>
      </c>
      <c r="O682" s="86"/>
      <c r="P682" s="215">
        <f>O682*H682</f>
        <v>0</v>
      </c>
      <c r="Q682" s="215">
        <v>0</v>
      </c>
      <c r="R682" s="215">
        <f>Q682*H682</f>
        <v>0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271</v>
      </c>
      <c r="AT682" s="217" t="s">
        <v>138</v>
      </c>
      <c r="AU682" s="217" t="s">
        <v>82</v>
      </c>
      <c r="AY682" s="19" t="s">
        <v>135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9" t="s">
        <v>80</v>
      </c>
      <c r="BK682" s="218">
        <f>ROUND(I682*H682,2)</f>
        <v>0</v>
      </c>
      <c r="BL682" s="19" t="s">
        <v>271</v>
      </c>
      <c r="BM682" s="217" t="s">
        <v>891</v>
      </c>
    </row>
    <row r="683" s="2" customFormat="1">
      <c r="A683" s="40"/>
      <c r="B683" s="41"/>
      <c r="C683" s="42"/>
      <c r="D683" s="219" t="s">
        <v>145</v>
      </c>
      <c r="E683" s="42"/>
      <c r="F683" s="220" t="s">
        <v>890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145</v>
      </c>
      <c r="AU683" s="19" t="s">
        <v>82</v>
      </c>
    </row>
    <row r="684" s="14" customFormat="1">
      <c r="A684" s="14"/>
      <c r="B684" s="236"/>
      <c r="C684" s="237"/>
      <c r="D684" s="219" t="s">
        <v>149</v>
      </c>
      <c r="E684" s="238" t="s">
        <v>19</v>
      </c>
      <c r="F684" s="239" t="s">
        <v>892</v>
      </c>
      <c r="G684" s="237"/>
      <c r="H684" s="240">
        <v>1</v>
      </c>
      <c r="I684" s="241"/>
      <c r="J684" s="237"/>
      <c r="K684" s="237"/>
      <c r="L684" s="242"/>
      <c r="M684" s="269"/>
      <c r="N684" s="270"/>
      <c r="O684" s="270"/>
      <c r="P684" s="270"/>
      <c r="Q684" s="270"/>
      <c r="R684" s="270"/>
      <c r="S684" s="270"/>
      <c r="T684" s="27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6" t="s">
        <v>149</v>
      </c>
      <c r="AU684" s="246" t="s">
        <v>82</v>
      </c>
      <c r="AV684" s="14" t="s">
        <v>82</v>
      </c>
      <c r="AW684" s="14" t="s">
        <v>33</v>
      </c>
      <c r="AX684" s="14" t="s">
        <v>80</v>
      </c>
      <c r="AY684" s="246" t="s">
        <v>135</v>
      </c>
    </row>
    <row r="685" s="2" customFormat="1" ht="6.96" customHeight="1">
      <c r="A685" s="40"/>
      <c r="B685" s="61"/>
      <c r="C685" s="62"/>
      <c r="D685" s="62"/>
      <c r="E685" s="62"/>
      <c r="F685" s="62"/>
      <c r="G685" s="62"/>
      <c r="H685" s="62"/>
      <c r="I685" s="62"/>
      <c r="J685" s="62"/>
      <c r="K685" s="62"/>
      <c r="L685" s="46"/>
      <c r="M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</row>
  </sheetData>
  <sheetProtection sheet="1" autoFilter="0" formatColumns="0" formatRows="0" objects="1" scenarios="1" spinCount="100000" saltValue="14lY6Kbhx9GUo8U6q9T8WRjfChgieS0zTVIJ2PbGwxR3xpulH7fOvd1jyI0M/ubx5rxcLMkzpq0Dc1BiZmh78w==" hashValue="a51Qnp60pf+/HHnm/NWbuNnVicBSGQv1XEHQ+qf8PJVbHvBmKvq98FHiJPDslH4jKCJ9f9dHh9N4bCM3HauaEQ==" algorithmName="SHA-512" password="CC11"/>
  <autoFilter ref="C105:K684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1" r:id="rId1" display="https://podminky.urs.cz/item/CS_URS_2024_01/310239211"/>
    <hyperlink ref="F118" r:id="rId2" display="https://podminky.urs.cz/item/CS_URS_2024_01/311231115"/>
    <hyperlink ref="F122" r:id="rId3" display="https://podminky.urs.cz/item/CS_URS_2024_01/317944323"/>
    <hyperlink ref="F128" r:id="rId4" display="https://podminky.urs.cz/item/CS_URS_2024_01/342291121"/>
    <hyperlink ref="F132" r:id="rId5" display="https://podminky.urs.cz/item/CS_URS_2024_01/346244382"/>
    <hyperlink ref="F138" r:id="rId6" display="https://podminky.urs.cz/item/CS_URS_2024_01/632451254"/>
    <hyperlink ref="F143" r:id="rId7" display="https://podminky.urs.cz/item/CS_URS_2024_01/632451293"/>
    <hyperlink ref="F149" r:id="rId8" display="https://podminky.urs.cz/item/CS_URS_2024_01/612131321"/>
    <hyperlink ref="F163" r:id="rId9" display="https://podminky.urs.cz/item/CS_URS_2024_01/612142001"/>
    <hyperlink ref="F172" r:id="rId10" display="https://podminky.urs.cz/item/CS_URS_2024_01/612321141"/>
    <hyperlink ref="F181" r:id="rId11" display="https://podminky.urs.cz/item/CS_URS_2024_01/612325423"/>
    <hyperlink ref="F193" r:id="rId12" display="https://podminky.urs.cz/item/CS_URS_2024_01/612325421"/>
    <hyperlink ref="F198" r:id="rId13" display="https://podminky.urs.cz/item/CS_URS_2024_01/622131321"/>
    <hyperlink ref="F204" r:id="rId14" display="https://podminky.urs.cz/item/CS_URS_2024_01/622143003"/>
    <hyperlink ref="F214" r:id="rId15" display="https://podminky.urs.cz/item/CS_URS_2024_01/622143005"/>
    <hyperlink ref="F224" r:id="rId16" display="https://podminky.urs.cz/item/CS_URS_2024_01/622213021"/>
    <hyperlink ref="F233" r:id="rId17" display="https://podminky.urs.cz/item/CS_URS_2024_01/622215124"/>
    <hyperlink ref="F238" r:id="rId18" display="https://podminky.urs.cz/item/CS_URS_2024_01/622385202"/>
    <hyperlink ref="F245" r:id="rId19" display="https://podminky.urs.cz/item/CS_URS_2024_01/943321111"/>
    <hyperlink ref="F251" r:id="rId20" display="https://podminky.urs.cz/item/CS_URS_2024_01/943321211"/>
    <hyperlink ref="F258" r:id="rId21" display="https://podminky.urs.cz/item/CS_URS_2024_01/943321811"/>
    <hyperlink ref="F264" r:id="rId22" display="https://podminky.urs.cz/item/CS_URS_2024_01/949101112"/>
    <hyperlink ref="F269" r:id="rId23" display="https://podminky.urs.cz/item/CS_URS_2024_01/941111121"/>
    <hyperlink ref="F274" r:id="rId24" display="https://podminky.urs.cz/item/CS_URS_2024_01/941111221"/>
    <hyperlink ref="F279" r:id="rId25" display="https://podminky.urs.cz/item/CS_URS_2024_01/941111821"/>
    <hyperlink ref="F284" r:id="rId26" display="https://podminky.urs.cz/item/CS_URS_2024_01/944511111"/>
    <hyperlink ref="F289" r:id="rId27" display="https://podminky.urs.cz/item/CS_URS_2024_01/944511211"/>
    <hyperlink ref="F294" r:id="rId28" display="https://podminky.urs.cz/item/CS_URS_2024_01/944511811"/>
    <hyperlink ref="F299" r:id="rId29" display="https://podminky.urs.cz/item/CS_URS_2024_01/993111111"/>
    <hyperlink ref="F304" r:id="rId30" display="https://podminky.urs.cz/item/CS_URS_2024_01/993121211"/>
    <hyperlink ref="F309" r:id="rId31" display="https://podminky.urs.cz/item/CS_URS_2024_01/952901111"/>
    <hyperlink ref="F314" r:id="rId32" display="https://podminky.urs.cz/item/CS_URS_2024_01/952901114"/>
    <hyperlink ref="F320" r:id="rId33" display="https://podminky.urs.cz/item/CS_URS_2024_01/965046111"/>
    <hyperlink ref="F325" r:id="rId34" display="https://podminky.urs.cz/item/CS_URS_2024_01/965046119"/>
    <hyperlink ref="F331" r:id="rId35" display="https://podminky.urs.cz/item/CS_URS_2024_01/968072456"/>
    <hyperlink ref="F336" r:id="rId36" display="https://podminky.urs.cz/item/CS_URS_2024_01/968082021"/>
    <hyperlink ref="F345" r:id="rId37" display="https://podminky.urs.cz/item/CS_URS_2024_01/974031167"/>
    <hyperlink ref="F350" r:id="rId38" display="https://podminky.urs.cz/item/CS_URS_2024_01/985563213"/>
    <hyperlink ref="F356" r:id="rId39" display="https://podminky.urs.cz/item/CS_URS_2024_01/997013211"/>
    <hyperlink ref="F359" r:id="rId40" display="https://podminky.urs.cz/item/CS_URS_2024_01/997013501"/>
    <hyperlink ref="F362" r:id="rId41" display="https://podminky.urs.cz/item/CS_URS_2024_01/997013509"/>
    <hyperlink ref="F366" r:id="rId42" display="https://podminky.urs.cz/item/CS_URS_2024_01/997013871"/>
    <hyperlink ref="F370" r:id="rId43" display="https://podminky.urs.cz/item/CS_URS_2024_01/998018001"/>
    <hyperlink ref="F394" r:id="rId44" display="https://podminky.urs.cz/item/CS_URS_2024_01/998721311"/>
    <hyperlink ref="F405" r:id="rId45" display="https://podminky.urs.cz/item/CS_URS_2024_01/722190901"/>
    <hyperlink ref="F412" r:id="rId46" display="https://podminky.urs.cz/item/CS_URS_2024_01/998722311"/>
    <hyperlink ref="F416" r:id="rId47" display="https://podminky.urs.cz/item/CS_URS_2024_01/725112022"/>
    <hyperlink ref="F420" r:id="rId48" display="https://podminky.urs.cz/item/CS_URS_2024_01/725211616"/>
    <hyperlink ref="F424" r:id="rId49" display="https://podminky.urs.cz/item/CS_URS_2024_01/725822613"/>
    <hyperlink ref="F428" r:id="rId50" display="https://podminky.urs.cz/item/CS_URS_2024_01/725869218"/>
    <hyperlink ref="F435" r:id="rId51" display="https://podminky.urs.cz/item/CS_URS_2024_01/998725311"/>
    <hyperlink ref="F443" r:id="rId52" display="https://podminky.urs.cz/item/CS_URS_2024_01/998731311"/>
    <hyperlink ref="F447" r:id="rId53" display="https://podminky.urs.cz/item/CS_URS_2024_01/733111123"/>
    <hyperlink ref="F452" r:id="rId54" display="https://podminky.urs.cz/item/CS_URS_2024_01/733190107"/>
    <hyperlink ref="F461" r:id="rId55" display="https://podminky.urs.cz/item/CS_URS_2024_01/998733311"/>
    <hyperlink ref="F470" r:id="rId56" display="https://podminky.urs.cz/item/CS_URS_2024_01/735191910"/>
    <hyperlink ref="F475" r:id="rId57" display="https://podminky.urs.cz/item/CS_URS_2024_01/735494811"/>
    <hyperlink ref="F480" r:id="rId58" display="https://podminky.urs.cz/item/CS_URS_2024_01/998735311"/>
    <hyperlink ref="F487" r:id="rId59" display="https://podminky.urs.cz/item/CS_URS_2023_02/998741201"/>
    <hyperlink ref="F491" r:id="rId60" display="https://podminky.urs.cz/item/CS_URS_2024_01/763132971"/>
    <hyperlink ref="F497" r:id="rId61" display="https://podminky.urs.cz/item/CS_URS_2024_01/998763511"/>
    <hyperlink ref="F501" r:id="rId62" display="https://podminky.urs.cz/item/CS_URS_2024_01/766411821"/>
    <hyperlink ref="F507" r:id="rId63" display="https://podminky.urs.cz/item/CS_URS_2024_01/766411822"/>
    <hyperlink ref="F514" r:id="rId64" display="https://podminky.urs.cz/item/CS_URS_2024_01/767651210"/>
    <hyperlink ref="F527" r:id="rId65" display="https://podminky.urs.cz/item/CS_URS_2024_01/767995111"/>
    <hyperlink ref="F539" r:id="rId66" display="https://podminky.urs.cz/item/CS_URS_2024_01/767996702"/>
    <hyperlink ref="F548" r:id="rId67" display="https://podminky.urs.cz/item/CS_URS_2024_01/998767311"/>
    <hyperlink ref="F552" r:id="rId68" display="https://podminky.urs.cz/item/CS_URS_2024_01/781121011"/>
    <hyperlink ref="F557" r:id="rId69" display="https://podminky.urs.cz/item/CS_URS_2024_01/781472218"/>
    <hyperlink ref="F566" r:id="rId70" display="https://podminky.urs.cz/item/CS_URS_2024_01/998781121"/>
    <hyperlink ref="F570" r:id="rId71" display="https://podminky.urs.cz/item/CS_URS_2024_01/783901453"/>
    <hyperlink ref="F575" r:id="rId72" display="https://podminky.urs.cz/item/CS_URS_2024_01/783933171"/>
    <hyperlink ref="F580" r:id="rId73" display="https://podminky.urs.cz/item/CS_URS_2024_01/783937163"/>
    <hyperlink ref="F586" r:id="rId74" display="https://podminky.urs.cz/item/CS_URS_2024_01/784121003"/>
    <hyperlink ref="F601" r:id="rId75" display="https://podminky.urs.cz/item/CS_URS_2024_01/784121013"/>
    <hyperlink ref="F616" r:id="rId76" display="https://podminky.urs.cz/item/CS_URS_2024_01/784171101"/>
    <hyperlink ref="F621" r:id="rId77" display="https://podminky.urs.cz/item/CS_URS_2024_01/784171113"/>
    <hyperlink ref="F633" r:id="rId78" display="https://podminky.urs.cz/item/CS_URS_2024_01/784181121"/>
    <hyperlink ref="F641" r:id="rId79" display="https://podminky.urs.cz/item/CS_URS_2024_01/784181123"/>
    <hyperlink ref="F655" r:id="rId80" display="https://podminky.urs.cz/item/CS_URS_2024_01/784211031"/>
    <hyperlink ref="F663" r:id="rId81" display="https://podminky.urs.cz/item/CS_URS_2024_01/7842110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 xml:space="preserve">ZMĚNA ÚČELU UŽÍVÁNÍ STAVBY  - ADAPTACE BUDOVY NA SPISOVNU - 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ROUND((SUM(BE86:BE181)),  2)</f>
        <v>0</v>
      </c>
      <c r="G33" s="40"/>
      <c r="H33" s="40"/>
      <c r="I33" s="150">
        <v>0.20999999999999999</v>
      </c>
      <c r="J33" s="149">
        <f>ROUND(((SUM(BE86:BE181))*I33),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ROUND((SUM(BF86:BF181)),  2)</f>
        <v>0</v>
      </c>
      <c r="G34" s="40"/>
      <c r="H34" s="40"/>
      <c r="I34" s="150">
        <v>0.12</v>
      </c>
      <c r="J34" s="149">
        <f>ROUND(((SUM(BF86:BF181))*I34),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ROUND((SUM(BG86:BG181)),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ROUND((SUM(BH86:BH181)),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ROUND((SUM(BI86:BI181)),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 xml:space="preserve">ZMĚNA ÚČELU UŽÍVÁNÍ STAVBY  - ADAPTACE BUDOVY NA SPISOVNU - 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VN a 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Opava</v>
      </c>
      <c r="G52" s="42"/>
      <c r="H52" s="42"/>
      <c r="I52" s="34" t="s">
        <v>23</v>
      </c>
      <c r="J52" s="74" t="str">
        <f>IF(J12="","",J12)</f>
        <v>15. 1. 2024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Slezská nemocnice v Opavě p.o.</v>
      </c>
      <c r="G54" s="42"/>
      <c r="H54" s="42"/>
      <c r="I54" s="34" t="s">
        <v>31</v>
      </c>
      <c r="J54" s="38" t="str">
        <f>E21</f>
        <v>Ateliér EMMET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Ateliér EMMET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894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895</v>
      </c>
      <c r="E61" s="170"/>
      <c r="F61" s="170"/>
      <c r="G61" s="170"/>
      <c r="H61" s="170"/>
      <c r="I61" s="170"/>
      <c r="J61" s="171">
        <f>J100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896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897</v>
      </c>
      <c r="E63" s="176"/>
      <c r="F63" s="176"/>
      <c r="G63" s="176"/>
      <c r="H63" s="176"/>
      <c r="I63" s="176"/>
      <c r="J63" s="177">
        <f>J155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898</v>
      </c>
      <c r="E64" s="176"/>
      <c r="F64" s="176"/>
      <c r="G64" s="176"/>
      <c r="H64" s="176"/>
      <c r="I64" s="176"/>
      <c r="J64" s="177">
        <f>J170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899</v>
      </c>
      <c r="E65" s="176"/>
      <c r="F65" s="176"/>
      <c r="G65" s="176"/>
      <c r="H65" s="176"/>
      <c r="I65" s="176"/>
      <c r="J65" s="177">
        <f>J174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900</v>
      </c>
      <c r="E66" s="176"/>
      <c r="F66" s="176"/>
      <c r="G66" s="176"/>
      <c r="H66" s="176"/>
      <c r="I66" s="176"/>
      <c r="J66" s="177">
        <f>J178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62" t="str">
        <f>E7</f>
        <v xml:space="preserve">ZMĚNA ÚČELU UŽÍVÁNÍ STAVBY  - ADAPTACE BUDOVY NA SPISOVNU - I. ETAPA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VN a ON - Vedlejší a ostatní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Opava</v>
      </c>
      <c r="G80" s="42"/>
      <c r="H80" s="42"/>
      <c r="I80" s="34" t="s">
        <v>23</v>
      </c>
      <c r="J80" s="74" t="str">
        <f>IF(J12="","",J12)</f>
        <v>15. 1. 2024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Slezská nemocnice v Opavě p.o.</v>
      </c>
      <c r="G82" s="42"/>
      <c r="H82" s="42"/>
      <c r="I82" s="34" t="s">
        <v>31</v>
      </c>
      <c r="J82" s="38" t="str">
        <f>E21</f>
        <v>Ateliér EMMET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Ateliér EMMET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121</v>
      </c>
      <c r="D85" s="182" t="s">
        <v>57</v>
      </c>
      <c r="E85" s="182" t="s">
        <v>53</v>
      </c>
      <c r="F85" s="182" t="s">
        <v>54</v>
      </c>
      <c r="G85" s="182" t="s">
        <v>122</v>
      </c>
      <c r="H85" s="182" t="s">
        <v>123</v>
      </c>
      <c r="I85" s="182" t="s">
        <v>124</v>
      </c>
      <c r="J85" s="182" t="s">
        <v>91</v>
      </c>
      <c r="K85" s="183" t="s">
        <v>125</v>
      </c>
      <c r="L85" s="184"/>
      <c r="M85" s="94" t="s">
        <v>19</v>
      </c>
      <c r="N85" s="95" t="s">
        <v>42</v>
      </c>
      <c r="O85" s="95" t="s">
        <v>126</v>
      </c>
      <c r="P85" s="95" t="s">
        <v>127</v>
      </c>
      <c r="Q85" s="95" t="s">
        <v>128</v>
      </c>
      <c r="R85" s="95" t="s">
        <v>129</v>
      </c>
      <c r="S85" s="95" t="s">
        <v>130</v>
      </c>
      <c r="T85" s="96" t="s">
        <v>131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132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P87+P100</f>
        <v>0</v>
      </c>
      <c r="Q86" s="98"/>
      <c r="R86" s="187">
        <f>R87+R100</f>
        <v>0</v>
      </c>
      <c r="S86" s="98"/>
      <c r="T86" s="188">
        <f>T87+T100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92</v>
      </c>
      <c r="BK86" s="189">
        <f>BK87+BK100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901</v>
      </c>
      <c r="F87" s="193" t="s">
        <v>902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SUM(P88:P99)</f>
        <v>0</v>
      </c>
      <c r="Q87" s="198"/>
      <c r="R87" s="199">
        <f>SUM(R88:R99)</f>
        <v>0</v>
      </c>
      <c r="S87" s="198"/>
      <c r="T87" s="200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143</v>
      </c>
      <c r="AT87" s="202" t="s">
        <v>71</v>
      </c>
      <c r="AU87" s="202" t="s">
        <v>72</v>
      </c>
      <c r="AY87" s="201" t="s">
        <v>135</v>
      </c>
      <c r="BK87" s="203">
        <f>SUM(BK88:BK99)</f>
        <v>0</v>
      </c>
    </row>
    <row r="88" s="2" customFormat="1" ht="62.7" customHeight="1">
      <c r="A88" s="40"/>
      <c r="B88" s="41"/>
      <c r="C88" s="206" t="s">
        <v>80</v>
      </c>
      <c r="D88" s="206" t="s">
        <v>138</v>
      </c>
      <c r="E88" s="207" t="s">
        <v>903</v>
      </c>
      <c r="F88" s="208" t="s">
        <v>904</v>
      </c>
      <c r="G88" s="209" t="s">
        <v>298</v>
      </c>
      <c r="H88" s="210">
        <v>1</v>
      </c>
      <c r="I88" s="211"/>
      <c r="J88" s="212">
        <f>ROUND(I88*H88,2)</f>
        <v>0</v>
      </c>
      <c r="K88" s="208" t="s">
        <v>142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143</v>
      </c>
      <c r="AT88" s="217" t="s">
        <v>138</v>
      </c>
      <c r="AU88" s="217" t="s">
        <v>80</v>
      </c>
      <c r="AY88" s="19" t="s">
        <v>135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143</v>
      </c>
      <c r="BM88" s="217" t="s">
        <v>905</v>
      </c>
    </row>
    <row r="89" s="2" customFormat="1">
      <c r="A89" s="40"/>
      <c r="B89" s="41"/>
      <c r="C89" s="42"/>
      <c r="D89" s="219" t="s">
        <v>145</v>
      </c>
      <c r="E89" s="42"/>
      <c r="F89" s="220" t="s">
        <v>904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80</v>
      </c>
    </row>
    <row r="90" s="2" customFormat="1">
      <c r="A90" s="40"/>
      <c r="B90" s="41"/>
      <c r="C90" s="42"/>
      <c r="D90" s="224" t="s">
        <v>147</v>
      </c>
      <c r="E90" s="42"/>
      <c r="F90" s="225" t="s">
        <v>906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80</v>
      </c>
    </row>
    <row r="91" s="2" customFormat="1" ht="33" customHeight="1">
      <c r="A91" s="40"/>
      <c r="B91" s="41"/>
      <c r="C91" s="206" t="s">
        <v>82</v>
      </c>
      <c r="D91" s="206" t="s">
        <v>138</v>
      </c>
      <c r="E91" s="207" t="s">
        <v>907</v>
      </c>
      <c r="F91" s="208" t="s">
        <v>908</v>
      </c>
      <c r="G91" s="209" t="s">
        <v>664</v>
      </c>
      <c r="H91" s="210">
        <v>1</v>
      </c>
      <c r="I91" s="211"/>
      <c r="J91" s="212">
        <f>ROUND(I91*H91,2)</f>
        <v>0</v>
      </c>
      <c r="K91" s="208" t="s">
        <v>142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143</v>
      </c>
      <c r="AT91" s="217" t="s">
        <v>138</v>
      </c>
      <c r="AU91" s="217" t="s">
        <v>80</v>
      </c>
      <c r="AY91" s="19" t="s">
        <v>135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143</v>
      </c>
      <c r="BM91" s="217" t="s">
        <v>909</v>
      </c>
    </row>
    <row r="92" s="2" customFormat="1">
      <c r="A92" s="40"/>
      <c r="B92" s="41"/>
      <c r="C92" s="42"/>
      <c r="D92" s="219" t="s">
        <v>145</v>
      </c>
      <c r="E92" s="42"/>
      <c r="F92" s="220" t="s">
        <v>908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145</v>
      </c>
      <c r="AU92" s="19" t="s">
        <v>80</v>
      </c>
    </row>
    <row r="93" s="2" customFormat="1">
      <c r="A93" s="40"/>
      <c r="B93" s="41"/>
      <c r="C93" s="42"/>
      <c r="D93" s="224" t="s">
        <v>147</v>
      </c>
      <c r="E93" s="42"/>
      <c r="F93" s="225" t="s">
        <v>910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147</v>
      </c>
      <c r="AU93" s="19" t="s">
        <v>80</v>
      </c>
    </row>
    <row r="94" s="2" customFormat="1" ht="37.8" customHeight="1">
      <c r="A94" s="40"/>
      <c r="B94" s="41"/>
      <c r="C94" s="206" t="s">
        <v>136</v>
      </c>
      <c r="D94" s="206" t="s">
        <v>138</v>
      </c>
      <c r="E94" s="207" t="s">
        <v>911</v>
      </c>
      <c r="F94" s="208" t="s">
        <v>912</v>
      </c>
      <c r="G94" s="209" t="s">
        <v>664</v>
      </c>
      <c r="H94" s="210">
        <v>1</v>
      </c>
      <c r="I94" s="211"/>
      <c r="J94" s="212">
        <f>ROUND(I94*H94,2)</f>
        <v>0</v>
      </c>
      <c r="K94" s="208" t="s">
        <v>142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143</v>
      </c>
      <c r="AT94" s="217" t="s">
        <v>138</v>
      </c>
      <c r="AU94" s="217" t="s">
        <v>80</v>
      </c>
      <c r="AY94" s="19" t="s">
        <v>135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143</v>
      </c>
      <c r="BM94" s="217" t="s">
        <v>913</v>
      </c>
    </row>
    <row r="95" s="2" customFormat="1">
      <c r="A95" s="40"/>
      <c r="B95" s="41"/>
      <c r="C95" s="42"/>
      <c r="D95" s="219" t="s">
        <v>145</v>
      </c>
      <c r="E95" s="42"/>
      <c r="F95" s="220" t="s">
        <v>912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145</v>
      </c>
      <c r="AU95" s="19" t="s">
        <v>80</v>
      </c>
    </row>
    <row r="96" s="2" customFormat="1">
      <c r="A96" s="40"/>
      <c r="B96" s="41"/>
      <c r="C96" s="42"/>
      <c r="D96" s="224" t="s">
        <v>147</v>
      </c>
      <c r="E96" s="42"/>
      <c r="F96" s="225" t="s">
        <v>914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80</v>
      </c>
    </row>
    <row r="97" s="2" customFormat="1" ht="24.15" customHeight="1">
      <c r="A97" s="40"/>
      <c r="B97" s="41"/>
      <c r="C97" s="206" t="s">
        <v>143</v>
      </c>
      <c r="D97" s="206" t="s">
        <v>138</v>
      </c>
      <c r="E97" s="207" t="s">
        <v>915</v>
      </c>
      <c r="F97" s="208" t="s">
        <v>916</v>
      </c>
      <c r="G97" s="209" t="s">
        <v>917</v>
      </c>
      <c r="H97" s="210">
        <v>1</v>
      </c>
      <c r="I97" s="211"/>
      <c r="J97" s="212">
        <f>ROUND(I97*H97,2)</f>
        <v>0</v>
      </c>
      <c r="K97" s="208" t="s">
        <v>142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143</v>
      </c>
      <c r="AT97" s="217" t="s">
        <v>138</v>
      </c>
      <c r="AU97" s="217" t="s">
        <v>80</v>
      </c>
      <c r="AY97" s="19" t="s">
        <v>135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143</v>
      </c>
      <c r="BM97" s="217" t="s">
        <v>918</v>
      </c>
    </row>
    <row r="98" s="2" customFormat="1">
      <c r="A98" s="40"/>
      <c r="B98" s="41"/>
      <c r="C98" s="42"/>
      <c r="D98" s="219" t="s">
        <v>145</v>
      </c>
      <c r="E98" s="42"/>
      <c r="F98" s="220" t="s">
        <v>916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145</v>
      </c>
      <c r="AU98" s="19" t="s">
        <v>80</v>
      </c>
    </row>
    <row r="99" s="2" customFormat="1">
      <c r="A99" s="40"/>
      <c r="B99" s="41"/>
      <c r="C99" s="42"/>
      <c r="D99" s="224" t="s">
        <v>147</v>
      </c>
      <c r="E99" s="42"/>
      <c r="F99" s="225" t="s">
        <v>919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147</v>
      </c>
      <c r="AU99" s="19" t="s">
        <v>80</v>
      </c>
    </row>
    <row r="100" s="12" customFormat="1" ht="25.92" customHeight="1">
      <c r="A100" s="12"/>
      <c r="B100" s="190"/>
      <c r="C100" s="191"/>
      <c r="D100" s="192" t="s">
        <v>71</v>
      </c>
      <c r="E100" s="193" t="s">
        <v>920</v>
      </c>
      <c r="F100" s="193" t="s">
        <v>921</v>
      </c>
      <c r="G100" s="191"/>
      <c r="H100" s="191"/>
      <c r="I100" s="194"/>
      <c r="J100" s="195">
        <f>BK100</f>
        <v>0</v>
      </c>
      <c r="K100" s="191"/>
      <c r="L100" s="196"/>
      <c r="M100" s="197"/>
      <c r="N100" s="198"/>
      <c r="O100" s="198"/>
      <c r="P100" s="199">
        <f>P101+SUM(P102:P137)+P155+P170+P174+P178</f>
        <v>0</v>
      </c>
      <c r="Q100" s="198"/>
      <c r="R100" s="199">
        <f>R101+SUM(R102:R137)+R155+R170+R174+R178</f>
        <v>0</v>
      </c>
      <c r="S100" s="198"/>
      <c r="T100" s="200">
        <f>T101+SUM(T102:T137)+T155+T170+T174+T178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176</v>
      </c>
      <c r="AT100" s="202" t="s">
        <v>71</v>
      </c>
      <c r="AU100" s="202" t="s">
        <v>72</v>
      </c>
      <c r="AY100" s="201" t="s">
        <v>135</v>
      </c>
      <c r="BK100" s="203">
        <f>BK101+SUM(BK102:BK137)+BK155+BK170+BK174+BK178</f>
        <v>0</v>
      </c>
    </row>
    <row r="101" s="2" customFormat="1" ht="21.75" customHeight="1">
      <c r="A101" s="40"/>
      <c r="B101" s="41"/>
      <c r="C101" s="206" t="s">
        <v>176</v>
      </c>
      <c r="D101" s="206" t="s">
        <v>138</v>
      </c>
      <c r="E101" s="207" t="s">
        <v>922</v>
      </c>
      <c r="F101" s="208" t="s">
        <v>923</v>
      </c>
      <c r="G101" s="209" t="s">
        <v>879</v>
      </c>
      <c r="H101" s="210">
        <v>8</v>
      </c>
      <c r="I101" s="211"/>
      <c r="J101" s="212">
        <f>ROUND(I101*H101,2)</f>
        <v>0</v>
      </c>
      <c r="K101" s="208" t="s">
        <v>142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924</v>
      </c>
      <c r="AT101" s="217" t="s">
        <v>138</v>
      </c>
      <c r="AU101" s="217" t="s">
        <v>80</v>
      </c>
      <c r="AY101" s="19" t="s">
        <v>135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924</v>
      </c>
      <c r="BM101" s="217" t="s">
        <v>925</v>
      </c>
    </row>
    <row r="102" s="2" customFormat="1">
      <c r="A102" s="40"/>
      <c r="B102" s="41"/>
      <c r="C102" s="42"/>
      <c r="D102" s="219" t="s">
        <v>145</v>
      </c>
      <c r="E102" s="42"/>
      <c r="F102" s="220" t="s">
        <v>923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80</v>
      </c>
    </row>
    <row r="103" s="2" customFormat="1">
      <c r="A103" s="40"/>
      <c r="B103" s="41"/>
      <c r="C103" s="42"/>
      <c r="D103" s="224" t="s">
        <v>147</v>
      </c>
      <c r="E103" s="42"/>
      <c r="F103" s="225" t="s">
        <v>926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147</v>
      </c>
      <c r="AU103" s="19" t="s">
        <v>80</v>
      </c>
    </row>
    <row r="104" s="13" customFormat="1">
      <c r="A104" s="13"/>
      <c r="B104" s="226"/>
      <c r="C104" s="227"/>
      <c r="D104" s="219" t="s">
        <v>149</v>
      </c>
      <c r="E104" s="228" t="s">
        <v>19</v>
      </c>
      <c r="F104" s="229" t="s">
        <v>927</v>
      </c>
      <c r="G104" s="227"/>
      <c r="H104" s="228" t="s">
        <v>19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149</v>
      </c>
      <c r="AU104" s="235" t="s">
        <v>80</v>
      </c>
      <c r="AV104" s="13" t="s">
        <v>80</v>
      </c>
      <c r="AW104" s="13" t="s">
        <v>33</v>
      </c>
      <c r="AX104" s="13" t="s">
        <v>72</v>
      </c>
      <c r="AY104" s="235" t="s">
        <v>135</v>
      </c>
    </row>
    <row r="105" s="13" customFormat="1">
      <c r="A105" s="13"/>
      <c r="B105" s="226"/>
      <c r="C105" s="227"/>
      <c r="D105" s="219" t="s">
        <v>149</v>
      </c>
      <c r="E105" s="228" t="s">
        <v>19</v>
      </c>
      <c r="F105" s="229" t="s">
        <v>928</v>
      </c>
      <c r="G105" s="227"/>
      <c r="H105" s="228" t="s">
        <v>19</v>
      </c>
      <c r="I105" s="230"/>
      <c r="J105" s="227"/>
      <c r="K105" s="227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149</v>
      </c>
      <c r="AU105" s="235" t="s">
        <v>80</v>
      </c>
      <c r="AV105" s="13" t="s">
        <v>80</v>
      </c>
      <c r="AW105" s="13" t="s">
        <v>33</v>
      </c>
      <c r="AX105" s="13" t="s">
        <v>72</v>
      </c>
      <c r="AY105" s="235" t="s">
        <v>135</v>
      </c>
    </row>
    <row r="106" s="13" customFormat="1">
      <c r="A106" s="13"/>
      <c r="B106" s="226"/>
      <c r="C106" s="227"/>
      <c r="D106" s="219" t="s">
        <v>149</v>
      </c>
      <c r="E106" s="228" t="s">
        <v>19</v>
      </c>
      <c r="F106" s="229" t="s">
        <v>929</v>
      </c>
      <c r="G106" s="227"/>
      <c r="H106" s="228" t="s">
        <v>19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149</v>
      </c>
      <c r="AU106" s="235" t="s">
        <v>80</v>
      </c>
      <c r="AV106" s="13" t="s">
        <v>80</v>
      </c>
      <c r="AW106" s="13" t="s">
        <v>33</v>
      </c>
      <c r="AX106" s="13" t="s">
        <v>72</v>
      </c>
      <c r="AY106" s="235" t="s">
        <v>135</v>
      </c>
    </row>
    <row r="107" s="13" customFormat="1">
      <c r="A107" s="13"/>
      <c r="B107" s="226"/>
      <c r="C107" s="227"/>
      <c r="D107" s="219" t="s">
        <v>149</v>
      </c>
      <c r="E107" s="228" t="s">
        <v>19</v>
      </c>
      <c r="F107" s="229" t="s">
        <v>930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149</v>
      </c>
      <c r="AU107" s="235" t="s">
        <v>80</v>
      </c>
      <c r="AV107" s="13" t="s">
        <v>80</v>
      </c>
      <c r="AW107" s="13" t="s">
        <v>33</v>
      </c>
      <c r="AX107" s="13" t="s">
        <v>72</v>
      </c>
      <c r="AY107" s="235" t="s">
        <v>135</v>
      </c>
    </row>
    <row r="108" s="13" customFormat="1">
      <c r="A108" s="13"/>
      <c r="B108" s="226"/>
      <c r="C108" s="227"/>
      <c r="D108" s="219" t="s">
        <v>149</v>
      </c>
      <c r="E108" s="228" t="s">
        <v>19</v>
      </c>
      <c r="F108" s="229" t="s">
        <v>931</v>
      </c>
      <c r="G108" s="227"/>
      <c r="H108" s="228" t="s">
        <v>19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149</v>
      </c>
      <c r="AU108" s="235" t="s">
        <v>80</v>
      </c>
      <c r="AV108" s="13" t="s">
        <v>80</v>
      </c>
      <c r="AW108" s="13" t="s">
        <v>33</v>
      </c>
      <c r="AX108" s="13" t="s">
        <v>72</v>
      </c>
      <c r="AY108" s="235" t="s">
        <v>135</v>
      </c>
    </row>
    <row r="109" s="14" customFormat="1">
      <c r="A109" s="14"/>
      <c r="B109" s="236"/>
      <c r="C109" s="237"/>
      <c r="D109" s="219" t="s">
        <v>149</v>
      </c>
      <c r="E109" s="238" t="s">
        <v>19</v>
      </c>
      <c r="F109" s="239" t="s">
        <v>932</v>
      </c>
      <c r="G109" s="237"/>
      <c r="H109" s="240">
        <v>8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149</v>
      </c>
      <c r="AU109" s="246" t="s">
        <v>80</v>
      </c>
      <c r="AV109" s="14" t="s">
        <v>82</v>
      </c>
      <c r="AW109" s="14" t="s">
        <v>33</v>
      </c>
      <c r="AX109" s="14" t="s">
        <v>80</v>
      </c>
      <c r="AY109" s="246" t="s">
        <v>135</v>
      </c>
    </row>
    <row r="110" s="2" customFormat="1" ht="49.05" customHeight="1">
      <c r="A110" s="40"/>
      <c r="B110" s="41"/>
      <c r="C110" s="206" t="s">
        <v>186</v>
      </c>
      <c r="D110" s="206" t="s">
        <v>138</v>
      </c>
      <c r="E110" s="207" t="s">
        <v>933</v>
      </c>
      <c r="F110" s="208" t="s">
        <v>934</v>
      </c>
      <c r="G110" s="209" t="s">
        <v>664</v>
      </c>
      <c r="H110" s="210">
        <v>1</v>
      </c>
      <c r="I110" s="211"/>
      <c r="J110" s="212">
        <f>ROUND(I110*H110,2)</f>
        <v>0</v>
      </c>
      <c r="K110" s="208" t="s">
        <v>142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143</v>
      </c>
      <c r="AT110" s="217" t="s">
        <v>138</v>
      </c>
      <c r="AU110" s="217" t="s">
        <v>80</v>
      </c>
      <c r="AY110" s="19" t="s">
        <v>135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143</v>
      </c>
      <c r="BM110" s="217" t="s">
        <v>935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936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80</v>
      </c>
    </row>
    <row r="112" s="2" customFormat="1">
      <c r="A112" s="40"/>
      <c r="B112" s="41"/>
      <c r="C112" s="42"/>
      <c r="D112" s="224" t="s">
        <v>147</v>
      </c>
      <c r="E112" s="42"/>
      <c r="F112" s="225" t="s">
        <v>937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80</v>
      </c>
    </row>
    <row r="113" s="14" customFormat="1">
      <c r="A113" s="14"/>
      <c r="B113" s="236"/>
      <c r="C113" s="237"/>
      <c r="D113" s="219" t="s">
        <v>149</v>
      </c>
      <c r="E113" s="238" t="s">
        <v>19</v>
      </c>
      <c r="F113" s="239" t="s">
        <v>938</v>
      </c>
      <c r="G113" s="237"/>
      <c r="H113" s="240">
        <v>1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149</v>
      </c>
      <c r="AU113" s="246" t="s">
        <v>80</v>
      </c>
      <c r="AV113" s="14" t="s">
        <v>82</v>
      </c>
      <c r="AW113" s="14" t="s">
        <v>33</v>
      </c>
      <c r="AX113" s="14" t="s">
        <v>80</v>
      </c>
      <c r="AY113" s="246" t="s">
        <v>135</v>
      </c>
    </row>
    <row r="114" s="13" customFormat="1">
      <c r="A114" s="13"/>
      <c r="B114" s="226"/>
      <c r="C114" s="227"/>
      <c r="D114" s="219" t="s">
        <v>149</v>
      </c>
      <c r="E114" s="228" t="s">
        <v>19</v>
      </c>
      <c r="F114" s="229" t="s">
        <v>939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149</v>
      </c>
      <c r="AU114" s="235" t="s">
        <v>80</v>
      </c>
      <c r="AV114" s="13" t="s">
        <v>80</v>
      </c>
      <c r="AW114" s="13" t="s">
        <v>33</v>
      </c>
      <c r="AX114" s="13" t="s">
        <v>72</v>
      </c>
      <c r="AY114" s="235" t="s">
        <v>135</v>
      </c>
    </row>
    <row r="115" s="13" customFormat="1">
      <c r="A115" s="13"/>
      <c r="B115" s="226"/>
      <c r="C115" s="227"/>
      <c r="D115" s="219" t="s">
        <v>149</v>
      </c>
      <c r="E115" s="228" t="s">
        <v>19</v>
      </c>
      <c r="F115" s="229" t="s">
        <v>940</v>
      </c>
      <c r="G115" s="227"/>
      <c r="H115" s="228" t="s">
        <v>19</v>
      </c>
      <c r="I115" s="230"/>
      <c r="J115" s="227"/>
      <c r="K115" s="227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149</v>
      </c>
      <c r="AU115" s="235" t="s">
        <v>80</v>
      </c>
      <c r="AV115" s="13" t="s">
        <v>80</v>
      </c>
      <c r="AW115" s="13" t="s">
        <v>33</v>
      </c>
      <c r="AX115" s="13" t="s">
        <v>72</v>
      </c>
      <c r="AY115" s="235" t="s">
        <v>135</v>
      </c>
    </row>
    <row r="116" s="13" customFormat="1">
      <c r="A116" s="13"/>
      <c r="B116" s="226"/>
      <c r="C116" s="227"/>
      <c r="D116" s="219" t="s">
        <v>149</v>
      </c>
      <c r="E116" s="228" t="s">
        <v>19</v>
      </c>
      <c r="F116" s="229" t="s">
        <v>941</v>
      </c>
      <c r="G116" s="227"/>
      <c r="H116" s="228" t="s">
        <v>19</v>
      </c>
      <c r="I116" s="230"/>
      <c r="J116" s="227"/>
      <c r="K116" s="227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149</v>
      </c>
      <c r="AU116" s="235" t="s">
        <v>80</v>
      </c>
      <c r="AV116" s="13" t="s">
        <v>80</v>
      </c>
      <c r="AW116" s="13" t="s">
        <v>33</v>
      </c>
      <c r="AX116" s="13" t="s">
        <v>72</v>
      </c>
      <c r="AY116" s="235" t="s">
        <v>135</v>
      </c>
    </row>
    <row r="117" s="13" customFormat="1">
      <c r="A117" s="13"/>
      <c r="B117" s="226"/>
      <c r="C117" s="227"/>
      <c r="D117" s="219" t="s">
        <v>149</v>
      </c>
      <c r="E117" s="228" t="s">
        <v>19</v>
      </c>
      <c r="F117" s="229" t="s">
        <v>942</v>
      </c>
      <c r="G117" s="227"/>
      <c r="H117" s="228" t="s">
        <v>19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149</v>
      </c>
      <c r="AU117" s="235" t="s">
        <v>80</v>
      </c>
      <c r="AV117" s="13" t="s">
        <v>80</v>
      </c>
      <c r="AW117" s="13" t="s">
        <v>33</v>
      </c>
      <c r="AX117" s="13" t="s">
        <v>72</v>
      </c>
      <c r="AY117" s="235" t="s">
        <v>135</v>
      </c>
    </row>
    <row r="118" s="2" customFormat="1" ht="24.15" customHeight="1">
      <c r="A118" s="40"/>
      <c r="B118" s="41"/>
      <c r="C118" s="206" t="s">
        <v>193</v>
      </c>
      <c r="D118" s="206" t="s">
        <v>138</v>
      </c>
      <c r="E118" s="207" t="s">
        <v>943</v>
      </c>
      <c r="F118" s="208" t="s">
        <v>944</v>
      </c>
      <c r="G118" s="209" t="s">
        <v>664</v>
      </c>
      <c r="H118" s="210">
        <v>1</v>
      </c>
      <c r="I118" s="211"/>
      <c r="J118" s="212">
        <f>ROUND(I118*H118,2)</f>
        <v>0</v>
      </c>
      <c r="K118" s="208" t="s">
        <v>142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143</v>
      </c>
      <c r="AT118" s="217" t="s">
        <v>138</v>
      </c>
      <c r="AU118" s="217" t="s">
        <v>80</v>
      </c>
      <c r="AY118" s="19" t="s">
        <v>135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143</v>
      </c>
      <c r="BM118" s="217" t="s">
        <v>945</v>
      </c>
    </row>
    <row r="119" s="2" customFormat="1">
      <c r="A119" s="40"/>
      <c r="B119" s="41"/>
      <c r="C119" s="42"/>
      <c r="D119" s="219" t="s">
        <v>145</v>
      </c>
      <c r="E119" s="42"/>
      <c r="F119" s="220" t="s">
        <v>944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80</v>
      </c>
    </row>
    <row r="120" s="2" customFormat="1">
      <c r="A120" s="40"/>
      <c r="B120" s="41"/>
      <c r="C120" s="42"/>
      <c r="D120" s="224" t="s">
        <v>147</v>
      </c>
      <c r="E120" s="42"/>
      <c r="F120" s="225" t="s">
        <v>946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80</v>
      </c>
    </row>
    <row r="121" s="13" customFormat="1">
      <c r="A121" s="13"/>
      <c r="B121" s="226"/>
      <c r="C121" s="227"/>
      <c r="D121" s="219" t="s">
        <v>149</v>
      </c>
      <c r="E121" s="228" t="s">
        <v>19</v>
      </c>
      <c r="F121" s="229" t="s">
        <v>947</v>
      </c>
      <c r="G121" s="227"/>
      <c r="H121" s="228" t="s">
        <v>19</v>
      </c>
      <c r="I121" s="230"/>
      <c r="J121" s="227"/>
      <c r="K121" s="227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149</v>
      </c>
      <c r="AU121" s="235" t="s">
        <v>80</v>
      </c>
      <c r="AV121" s="13" t="s">
        <v>80</v>
      </c>
      <c r="AW121" s="13" t="s">
        <v>33</v>
      </c>
      <c r="AX121" s="13" t="s">
        <v>72</v>
      </c>
      <c r="AY121" s="235" t="s">
        <v>135</v>
      </c>
    </row>
    <row r="122" s="14" customFormat="1">
      <c r="A122" s="14"/>
      <c r="B122" s="236"/>
      <c r="C122" s="237"/>
      <c r="D122" s="219" t="s">
        <v>149</v>
      </c>
      <c r="E122" s="238" t="s">
        <v>19</v>
      </c>
      <c r="F122" s="239" t="s">
        <v>948</v>
      </c>
      <c r="G122" s="237"/>
      <c r="H122" s="240">
        <v>1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149</v>
      </c>
      <c r="AU122" s="246" t="s">
        <v>80</v>
      </c>
      <c r="AV122" s="14" t="s">
        <v>82</v>
      </c>
      <c r="AW122" s="14" t="s">
        <v>33</v>
      </c>
      <c r="AX122" s="14" t="s">
        <v>80</v>
      </c>
      <c r="AY122" s="246" t="s">
        <v>135</v>
      </c>
    </row>
    <row r="123" s="13" customFormat="1">
      <c r="A123" s="13"/>
      <c r="B123" s="226"/>
      <c r="C123" s="227"/>
      <c r="D123" s="219" t="s">
        <v>149</v>
      </c>
      <c r="E123" s="228" t="s">
        <v>19</v>
      </c>
      <c r="F123" s="229" t="s">
        <v>949</v>
      </c>
      <c r="G123" s="227"/>
      <c r="H123" s="228" t="s">
        <v>19</v>
      </c>
      <c r="I123" s="230"/>
      <c r="J123" s="227"/>
      <c r="K123" s="227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149</v>
      </c>
      <c r="AU123" s="235" t="s">
        <v>80</v>
      </c>
      <c r="AV123" s="13" t="s">
        <v>80</v>
      </c>
      <c r="AW123" s="13" t="s">
        <v>33</v>
      </c>
      <c r="AX123" s="13" t="s">
        <v>72</v>
      </c>
      <c r="AY123" s="235" t="s">
        <v>135</v>
      </c>
    </row>
    <row r="124" s="13" customFormat="1">
      <c r="A124" s="13"/>
      <c r="B124" s="226"/>
      <c r="C124" s="227"/>
      <c r="D124" s="219" t="s">
        <v>149</v>
      </c>
      <c r="E124" s="228" t="s">
        <v>19</v>
      </c>
      <c r="F124" s="229" t="s">
        <v>950</v>
      </c>
      <c r="G124" s="227"/>
      <c r="H124" s="228" t="s">
        <v>19</v>
      </c>
      <c r="I124" s="230"/>
      <c r="J124" s="227"/>
      <c r="K124" s="227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149</v>
      </c>
      <c r="AU124" s="235" t="s">
        <v>80</v>
      </c>
      <c r="AV124" s="13" t="s">
        <v>80</v>
      </c>
      <c r="AW124" s="13" t="s">
        <v>33</v>
      </c>
      <c r="AX124" s="13" t="s">
        <v>72</v>
      </c>
      <c r="AY124" s="235" t="s">
        <v>135</v>
      </c>
    </row>
    <row r="125" s="2" customFormat="1" ht="49.05" customHeight="1">
      <c r="A125" s="40"/>
      <c r="B125" s="41"/>
      <c r="C125" s="206" t="s">
        <v>202</v>
      </c>
      <c r="D125" s="206" t="s">
        <v>138</v>
      </c>
      <c r="E125" s="207" t="s">
        <v>951</v>
      </c>
      <c r="F125" s="208" t="s">
        <v>952</v>
      </c>
      <c r="G125" s="209" t="s">
        <v>664</v>
      </c>
      <c r="H125" s="210">
        <v>1</v>
      </c>
      <c r="I125" s="211"/>
      <c r="J125" s="212">
        <f>ROUND(I125*H125,2)</f>
        <v>0</v>
      </c>
      <c r="K125" s="208" t="s">
        <v>142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143</v>
      </c>
      <c r="AT125" s="217" t="s">
        <v>138</v>
      </c>
      <c r="AU125" s="217" t="s">
        <v>80</v>
      </c>
      <c r="AY125" s="19" t="s">
        <v>135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143</v>
      </c>
      <c r="BM125" s="217" t="s">
        <v>953</v>
      </c>
    </row>
    <row r="126" s="2" customFormat="1">
      <c r="A126" s="40"/>
      <c r="B126" s="41"/>
      <c r="C126" s="42"/>
      <c r="D126" s="219" t="s">
        <v>145</v>
      </c>
      <c r="E126" s="42"/>
      <c r="F126" s="220" t="s">
        <v>954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145</v>
      </c>
      <c r="AU126" s="19" t="s">
        <v>80</v>
      </c>
    </row>
    <row r="127" s="2" customFormat="1">
      <c r="A127" s="40"/>
      <c r="B127" s="41"/>
      <c r="C127" s="42"/>
      <c r="D127" s="224" t="s">
        <v>147</v>
      </c>
      <c r="E127" s="42"/>
      <c r="F127" s="225" t="s">
        <v>955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80</v>
      </c>
    </row>
    <row r="128" s="2" customFormat="1" ht="44.25" customHeight="1">
      <c r="A128" s="40"/>
      <c r="B128" s="41"/>
      <c r="C128" s="206" t="s">
        <v>218</v>
      </c>
      <c r="D128" s="206" t="s">
        <v>138</v>
      </c>
      <c r="E128" s="207" t="s">
        <v>956</v>
      </c>
      <c r="F128" s="208" t="s">
        <v>957</v>
      </c>
      <c r="G128" s="209" t="s">
        <v>664</v>
      </c>
      <c r="H128" s="210">
        <v>1</v>
      </c>
      <c r="I128" s="211"/>
      <c r="J128" s="212">
        <f>ROUND(I128*H128,2)</f>
        <v>0</v>
      </c>
      <c r="K128" s="208" t="s">
        <v>142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143</v>
      </c>
      <c r="AT128" s="217" t="s">
        <v>138</v>
      </c>
      <c r="AU128" s="217" t="s">
        <v>80</v>
      </c>
      <c r="AY128" s="19" t="s">
        <v>135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143</v>
      </c>
      <c r="BM128" s="217" t="s">
        <v>958</v>
      </c>
    </row>
    <row r="129" s="2" customFormat="1">
      <c r="A129" s="40"/>
      <c r="B129" s="41"/>
      <c r="C129" s="42"/>
      <c r="D129" s="219" t="s">
        <v>145</v>
      </c>
      <c r="E129" s="42"/>
      <c r="F129" s="220" t="s">
        <v>957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80</v>
      </c>
    </row>
    <row r="130" s="2" customFormat="1">
      <c r="A130" s="40"/>
      <c r="B130" s="41"/>
      <c r="C130" s="42"/>
      <c r="D130" s="224" t="s">
        <v>147</v>
      </c>
      <c r="E130" s="42"/>
      <c r="F130" s="225" t="s">
        <v>959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80</v>
      </c>
    </row>
    <row r="131" s="2" customFormat="1" ht="24.15" customHeight="1">
      <c r="A131" s="40"/>
      <c r="B131" s="41"/>
      <c r="C131" s="206" t="s">
        <v>229</v>
      </c>
      <c r="D131" s="206" t="s">
        <v>138</v>
      </c>
      <c r="E131" s="207" t="s">
        <v>960</v>
      </c>
      <c r="F131" s="208" t="s">
        <v>961</v>
      </c>
      <c r="G131" s="209" t="s">
        <v>664</v>
      </c>
      <c r="H131" s="210">
        <v>1</v>
      </c>
      <c r="I131" s="211"/>
      <c r="J131" s="212">
        <f>ROUND(I131*H131,2)</f>
        <v>0</v>
      </c>
      <c r="K131" s="208" t="s">
        <v>142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143</v>
      </c>
      <c r="AT131" s="217" t="s">
        <v>138</v>
      </c>
      <c r="AU131" s="217" t="s">
        <v>80</v>
      </c>
      <c r="AY131" s="19" t="s">
        <v>135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143</v>
      </c>
      <c r="BM131" s="217" t="s">
        <v>962</v>
      </c>
    </row>
    <row r="132" s="2" customFormat="1">
      <c r="A132" s="40"/>
      <c r="B132" s="41"/>
      <c r="C132" s="42"/>
      <c r="D132" s="219" t="s">
        <v>145</v>
      </c>
      <c r="E132" s="42"/>
      <c r="F132" s="220" t="s">
        <v>961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145</v>
      </c>
      <c r="AU132" s="19" t="s">
        <v>80</v>
      </c>
    </row>
    <row r="133" s="2" customFormat="1">
      <c r="A133" s="40"/>
      <c r="B133" s="41"/>
      <c r="C133" s="42"/>
      <c r="D133" s="224" t="s">
        <v>147</v>
      </c>
      <c r="E133" s="42"/>
      <c r="F133" s="225" t="s">
        <v>963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147</v>
      </c>
      <c r="AU133" s="19" t="s">
        <v>80</v>
      </c>
    </row>
    <row r="134" s="2" customFormat="1" ht="24.15" customHeight="1">
      <c r="A134" s="40"/>
      <c r="B134" s="41"/>
      <c r="C134" s="206" t="s">
        <v>235</v>
      </c>
      <c r="D134" s="206" t="s">
        <v>138</v>
      </c>
      <c r="E134" s="207" t="s">
        <v>964</v>
      </c>
      <c r="F134" s="208" t="s">
        <v>965</v>
      </c>
      <c r="G134" s="209" t="s">
        <v>664</v>
      </c>
      <c r="H134" s="210">
        <v>1</v>
      </c>
      <c r="I134" s="211"/>
      <c r="J134" s="212">
        <f>ROUND(I134*H134,2)</f>
        <v>0</v>
      </c>
      <c r="K134" s="208" t="s">
        <v>142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143</v>
      </c>
      <c r="AT134" s="217" t="s">
        <v>138</v>
      </c>
      <c r="AU134" s="217" t="s">
        <v>80</v>
      </c>
      <c r="AY134" s="19" t="s">
        <v>135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143</v>
      </c>
      <c r="BM134" s="217" t="s">
        <v>966</v>
      </c>
    </row>
    <row r="135" s="2" customFormat="1">
      <c r="A135" s="40"/>
      <c r="B135" s="41"/>
      <c r="C135" s="42"/>
      <c r="D135" s="219" t="s">
        <v>145</v>
      </c>
      <c r="E135" s="42"/>
      <c r="F135" s="220" t="s">
        <v>965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145</v>
      </c>
      <c r="AU135" s="19" t="s">
        <v>80</v>
      </c>
    </row>
    <row r="136" s="2" customFormat="1">
      <c r="A136" s="40"/>
      <c r="B136" s="41"/>
      <c r="C136" s="42"/>
      <c r="D136" s="224" t="s">
        <v>147</v>
      </c>
      <c r="E136" s="42"/>
      <c r="F136" s="225" t="s">
        <v>967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147</v>
      </c>
      <c r="AU136" s="19" t="s">
        <v>80</v>
      </c>
    </row>
    <row r="137" s="12" customFormat="1" ht="22.8" customHeight="1">
      <c r="A137" s="12"/>
      <c r="B137" s="190"/>
      <c r="C137" s="191"/>
      <c r="D137" s="192" t="s">
        <v>71</v>
      </c>
      <c r="E137" s="204" t="s">
        <v>968</v>
      </c>
      <c r="F137" s="204" t="s">
        <v>969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SUM(P138:P154)</f>
        <v>0</v>
      </c>
      <c r="Q137" s="198"/>
      <c r="R137" s="199">
        <f>SUM(R138:R154)</f>
        <v>0</v>
      </c>
      <c r="S137" s="198"/>
      <c r="T137" s="200">
        <f>SUM(T138:T154)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176</v>
      </c>
      <c r="AT137" s="202" t="s">
        <v>71</v>
      </c>
      <c r="AU137" s="202" t="s">
        <v>80</v>
      </c>
      <c r="AY137" s="201" t="s">
        <v>135</v>
      </c>
      <c r="BK137" s="203">
        <f>SUM(BK138:BK154)</f>
        <v>0</v>
      </c>
    </row>
    <row r="138" s="2" customFormat="1" ht="16.5" customHeight="1">
      <c r="A138" s="40"/>
      <c r="B138" s="41"/>
      <c r="C138" s="206" t="s">
        <v>8</v>
      </c>
      <c r="D138" s="206" t="s">
        <v>138</v>
      </c>
      <c r="E138" s="207" t="s">
        <v>970</v>
      </c>
      <c r="F138" s="208" t="s">
        <v>971</v>
      </c>
      <c r="G138" s="209" t="s">
        <v>664</v>
      </c>
      <c r="H138" s="210">
        <v>2</v>
      </c>
      <c r="I138" s="211"/>
      <c r="J138" s="212">
        <f>ROUND(I138*H138,2)</f>
        <v>0</v>
      </c>
      <c r="K138" s="208" t="s">
        <v>142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924</v>
      </c>
      <c r="AT138" s="217" t="s">
        <v>138</v>
      </c>
      <c r="AU138" s="217" t="s">
        <v>82</v>
      </c>
      <c r="AY138" s="19" t="s">
        <v>135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924</v>
      </c>
      <c r="BM138" s="217" t="s">
        <v>972</v>
      </c>
    </row>
    <row r="139" s="2" customFormat="1">
      <c r="A139" s="40"/>
      <c r="B139" s="41"/>
      <c r="C139" s="42"/>
      <c r="D139" s="219" t="s">
        <v>145</v>
      </c>
      <c r="E139" s="42"/>
      <c r="F139" s="220" t="s">
        <v>971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145</v>
      </c>
      <c r="AU139" s="19" t="s">
        <v>82</v>
      </c>
    </row>
    <row r="140" s="2" customFormat="1">
      <c r="A140" s="40"/>
      <c r="B140" s="41"/>
      <c r="C140" s="42"/>
      <c r="D140" s="224" t="s">
        <v>147</v>
      </c>
      <c r="E140" s="42"/>
      <c r="F140" s="225" t="s">
        <v>973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147</v>
      </c>
      <c r="AU140" s="19" t="s">
        <v>82</v>
      </c>
    </row>
    <row r="141" s="14" customFormat="1">
      <c r="A141" s="14"/>
      <c r="B141" s="236"/>
      <c r="C141" s="237"/>
      <c r="D141" s="219" t="s">
        <v>149</v>
      </c>
      <c r="E141" s="238" t="s">
        <v>19</v>
      </c>
      <c r="F141" s="239" t="s">
        <v>974</v>
      </c>
      <c r="G141" s="237"/>
      <c r="H141" s="240">
        <v>2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149</v>
      </c>
      <c r="AU141" s="246" t="s">
        <v>82</v>
      </c>
      <c r="AV141" s="14" t="s">
        <v>82</v>
      </c>
      <c r="AW141" s="14" t="s">
        <v>33</v>
      </c>
      <c r="AX141" s="14" t="s">
        <v>72</v>
      </c>
      <c r="AY141" s="246" t="s">
        <v>135</v>
      </c>
    </row>
    <row r="142" s="13" customFormat="1">
      <c r="A142" s="13"/>
      <c r="B142" s="226"/>
      <c r="C142" s="227"/>
      <c r="D142" s="219" t="s">
        <v>149</v>
      </c>
      <c r="E142" s="228" t="s">
        <v>19</v>
      </c>
      <c r="F142" s="229" t="s">
        <v>975</v>
      </c>
      <c r="G142" s="227"/>
      <c r="H142" s="228" t="s">
        <v>19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149</v>
      </c>
      <c r="AU142" s="235" t="s">
        <v>82</v>
      </c>
      <c r="AV142" s="13" t="s">
        <v>80</v>
      </c>
      <c r="AW142" s="13" t="s">
        <v>33</v>
      </c>
      <c r="AX142" s="13" t="s">
        <v>72</v>
      </c>
      <c r="AY142" s="235" t="s">
        <v>135</v>
      </c>
    </row>
    <row r="143" s="15" customFormat="1">
      <c r="A143" s="15"/>
      <c r="B143" s="247"/>
      <c r="C143" s="248"/>
      <c r="D143" s="219" t="s">
        <v>149</v>
      </c>
      <c r="E143" s="249" t="s">
        <v>19</v>
      </c>
      <c r="F143" s="250" t="s">
        <v>153</v>
      </c>
      <c r="G143" s="248"/>
      <c r="H143" s="251">
        <v>2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149</v>
      </c>
      <c r="AU143" s="257" t="s">
        <v>82</v>
      </c>
      <c r="AV143" s="15" t="s">
        <v>143</v>
      </c>
      <c r="AW143" s="15" t="s">
        <v>33</v>
      </c>
      <c r="AX143" s="15" t="s">
        <v>80</v>
      </c>
      <c r="AY143" s="257" t="s">
        <v>135</v>
      </c>
    </row>
    <row r="144" s="2" customFormat="1" ht="16.5" customHeight="1">
      <c r="A144" s="40"/>
      <c r="B144" s="41"/>
      <c r="C144" s="206" t="s">
        <v>249</v>
      </c>
      <c r="D144" s="206" t="s">
        <v>138</v>
      </c>
      <c r="E144" s="207" t="s">
        <v>976</v>
      </c>
      <c r="F144" s="208" t="s">
        <v>977</v>
      </c>
      <c r="G144" s="209" t="s">
        <v>664</v>
      </c>
      <c r="H144" s="210">
        <v>1</v>
      </c>
      <c r="I144" s="211"/>
      <c r="J144" s="212">
        <f>ROUND(I144*H144,2)</f>
        <v>0</v>
      </c>
      <c r="K144" s="208" t="s">
        <v>142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924</v>
      </c>
      <c r="AT144" s="217" t="s">
        <v>138</v>
      </c>
      <c r="AU144" s="217" t="s">
        <v>82</v>
      </c>
      <c r="AY144" s="19" t="s">
        <v>135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924</v>
      </c>
      <c r="BM144" s="217" t="s">
        <v>978</v>
      </c>
    </row>
    <row r="145" s="2" customFormat="1">
      <c r="A145" s="40"/>
      <c r="B145" s="41"/>
      <c r="C145" s="42"/>
      <c r="D145" s="219" t="s">
        <v>145</v>
      </c>
      <c r="E145" s="42"/>
      <c r="F145" s="220" t="s">
        <v>977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145</v>
      </c>
      <c r="AU145" s="19" t="s">
        <v>82</v>
      </c>
    </row>
    <row r="146" s="2" customFormat="1">
      <c r="A146" s="40"/>
      <c r="B146" s="41"/>
      <c r="C146" s="42"/>
      <c r="D146" s="224" t="s">
        <v>147</v>
      </c>
      <c r="E146" s="42"/>
      <c r="F146" s="225" t="s">
        <v>979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82</v>
      </c>
    </row>
    <row r="147" s="14" customFormat="1">
      <c r="A147" s="14"/>
      <c r="B147" s="236"/>
      <c r="C147" s="237"/>
      <c r="D147" s="219" t="s">
        <v>149</v>
      </c>
      <c r="E147" s="238" t="s">
        <v>19</v>
      </c>
      <c r="F147" s="239" t="s">
        <v>980</v>
      </c>
      <c r="G147" s="237"/>
      <c r="H147" s="240">
        <v>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149</v>
      </c>
      <c r="AU147" s="246" t="s">
        <v>82</v>
      </c>
      <c r="AV147" s="14" t="s">
        <v>82</v>
      </c>
      <c r="AW147" s="14" t="s">
        <v>33</v>
      </c>
      <c r="AX147" s="14" t="s">
        <v>80</v>
      </c>
      <c r="AY147" s="246" t="s">
        <v>135</v>
      </c>
    </row>
    <row r="148" s="2" customFormat="1" ht="24.15" customHeight="1">
      <c r="A148" s="40"/>
      <c r="B148" s="41"/>
      <c r="C148" s="206" t="s">
        <v>257</v>
      </c>
      <c r="D148" s="206" t="s">
        <v>138</v>
      </c>
      <c r="E148" s="207" t="s">
        <v>981</v>
      </c>
      <c r="F148" s="208" t="s">
        <v>982</v>
      </c>
      <c r="G148" s="209" t="s">
        <v>983</v>
      </c>
      <c r="H148" s="210">
        <v>1</v>
      </c>
      <c r="I148" s="211"/>
      <c r="J148" s="212">
        <f>ROUND(I148*H148,2)</f>
        <v>0</v>
      </c>
      <c r="K148" s="208" t="s">
        <v>142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924</v>
      </c>
      <c r="AT148" s="217" t="s">
        <v>138</v>
      </c>
      <c r="AU148" s="217" t="s">
        <v>82</v>
      </c>
      <c r="AY148" s="19" t="s">
        <v>135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924</v>
      </c>
      <c r="BM148" s="217" t="s">
        <v>984</v>
      </c>
    </row>
    <row r="149" s="2" customFormat="1">
      <c r="A149" s="40"/>
      <c r="B149" s="41"/>
      <c r="C149" s="42"/>
      <c r="D149" s="219" t="s">
        <v>145</v>
      </c>
      <c r="E149" s="42"/>
      <c r="F149" s="220" t="s">
        <v>982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145</v>
      </c>
      <c r="AU149" s="19" t="s">
        <v>82</v>
      </c>
    </row>
    <row r="150" s="2" customFormat="1">
      <c r="A150" s="40"/>
      <c r="B150" s="41"/>
      <c r="C150" s="42"/>
      <c r="D150" s="224" t="s">
        <v>147</v>
      </c>
      <c r="E150" s="42"/>
      <c r="F150" s="225" t="s">
        <v>985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147</v>
      </c>
      <c r="AU150" s="19" t="s">
        <v>82</v>
      </c>
    </row>
    <row r="151" s="14" customFormat="1">
      <c r="A151" s="14"/>
      <c r="B151" s="236"/>
      <c r="C151" s="237"/>
      <c r="D151" s="219" t="s">
        <v>149</v>
      </c>
      <c r="E151" s="238" t="s">
        <v>19</v>
      </c>
      <c r="F151" s="239" t="s">
        <v>980</v>
      </c>
      <c r="G151" s="237"/>
      <c r="H151" s="240">
        <v>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149</v>
      </c>
      <c r="AU151" s="246" t="s">
        <v>82</v>
      </c>
      <c r="AV151" s="14" t="s">
        <v>82</v>
      </c>
      <c r="AW151" s="14" t="s">
        <v>33</v>
      </c>
      <c r="AX151" s="14" t="s">
        <v>80</v>
      </c>
      <c r="AY151" s="246" t="s">
        <v>135</v>
      </c>
    </row>
    <row r="152" s="2" customFormat="1" ht="16.5" customHeight="1">
      <c r="A152" s="40"/>
      <c r="B152" s="41"/>
      <c r="C152" s="206" t="s">
        <v>264</v>
      </c>
      <c r="D152" s="206" t="s">
        <v>138</v>
      </c>
      <c r="E152" s="207" t="s">
        <v>986</v>
      </c>
      <c r="F152" s="208" t="s">
        <v>987</v>
      </c>
      <c r="G152" s="209" t="s">
        <v>664</v>
      </c>
      <c r="H152" s="210">
        <v>1</v>
      </c>
      <c r="I152" s="211"/>
      <c r="J152" s="212">
        <f>ROUND(I152*H152,2)</f>
        <v>0</v>
      </c>
      <c r="K152" s="208" t="s">
        <v>142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924</v>
      </c>
      <c r="AT152" s="217" t="s">
        <v>138</v>
      </c>
      <c r="AU152" s="217" t="s">
        <v>82</v>
      </c>
      <c r="AY152" s="19" t="s">
        <v>135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924</v>
      </c>
      <c r="BM152" s="217" t="s">
        <v>988</v>
      </c>
    </row>
    <row r="153" s="2" customFormat="1">
      <c r="A153" s="40"/>
      <c r="B153" s="41"/>
      <c r="C153" s="42"/>
      <c r="D153" s="219" t="s">
        <v>145</v>
      </c>
      <c r="E153" s="42"/>
      <c r="F153" s="220" t="s">
        <v>987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2" customFormat="1">
      <c r="A154" s="40"/>
      <c r="B154" s="41"/>
      <c r="C154" s="42"/>
      <c r="D154" s="224" t="s">
        <v>147</v>
      </c>
      <c r="E154" s="42"/>
      <c r="F154" s="225" t="s">
        <v>989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82</v>
      </c>
    </row>
    <row r="155" s="12" customFormat="1" ht="22.8" customHeight="1">
      <c r="A155" s="12"/>
      <c r="B155" s="190"/>
      <c r="C155" s="191"/>
      <c r="D155" s="192" t="s">
        <v>71</v>
      </c>
      <c r="E155" s="204" t="s">
        <v>990</v>
      </c>
      <c r="F155" s="204" t="s">
        <v>991</v>
      </c>
      <c r="G155" s="191"/>
      <c r="H155" s="191"/>
      <c r="I155" s="194"/>
      <c r="J155" s="205">
        <f>BK155</f>
        <v>0</v>
      </c>
      <c r="K155" s="191"/>
      <c r="L155" s="196"/>
      <c r="M155" s="197"/>
      <c r="N155" s="198"/>
      <c r="O155" s="198"/>
      <c r="P155" s="199">
        <f>SUM(P156:P169)</f>
        <v>0</v>
      </c>
      <c r="Q155" s="198"/>
      <c r="R155" s="199">
        <f>SUM(R156:R169)</f>
        <v>0</v>
      </c>
      <c r="S155" s="198"/>
      <c r="T155" s="200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1" t="s">
        <v>176</v>
      </c>
      <c r="AT155" s="202" t="s">
        <v>71</v>
      </c>
      <c r="AU155" s="202" t="s">
        <v>80</v>
      </c>
      <c r="AY155" s="201" t="s">
        <v>135</v>
      </c>
      <c r="BK155" s="203">
        <f>SUM(BK156:BK169)</f>
        <v>0</v>
      </c>
    </row>
    <row r="156" s="2" customFormat="1" ht="16.5" customHeight="1">
      <c r="A156" s="40"/>
      <c r="B156" s="41"/>
      <c r="C156" s="206" t="s">
        <v>271</v>
      </c>
      <c r="D156" s="206" t="s">
        <v>138</v>
      </c>
      <c r="E156" s="207" t="s">
        <v>992</v>
      </c>
      <c r="F156" s="208" t="s">
        <v>993</v>
      </c>
      <c r="G156" s="209" t="s">
        <v>664</v>
      </c>
      <c r="H156" s="210">
        <v>1</v>
      </c>
      <c r="I156" s="211"/>
      <c r="J156" s="212">
        <f>ROUND(I156*H156,2)</f>
        <v>0</v>
      </c>
      <c r="K156" s="208" t="s">
        <v>142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924</v>
      </c>
      <c r="AT156" s="217" t="s">
        <v>138</v>
      </c>
      <c r="AU156" s="217" t="s">
        <v>82</v>
      </c>
      <c r="AY156" s="19" t="s">
        <v>135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924</v>
      </c>
      <c r="BM156" s="217" t="s">
        <v>994</v>
      </c>
    </row>
    <row r="157" s="2" customFormat="1">
      <c r="A157" s="40"/>
      <c r="B157" s="41"/>
      <c r="C157" s="42"/>
      <c r="D157" s="219" t="s">
        <v>145</v>
      </c>
      <c r="E157" s="42"/>
      <c r="F157" s="220" t="s">
        <v>993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145</v>
      </c>
      <c r="AU157" s="19" t="s">
        <v>82</v>
      </c>
    </row>
    <row r="158" s="2" customFormat="1">
      <c r="A158" s="40"/>
      <c r="B158" s="41"/>
      <c r="C158" s="42"/>
      <c r="D158" s="224" t="s">
        <v>147</v>
      </c>
      <c r="E158" s="42"/>
      <c r="F158" s="225" t="s">
        <v>995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147</v>
      </c>
      <c r="AU158" s="19" t="s">
        <v>82</v>
      </c>
    </row>
    <row r="159" s="2" customFormat="1" ht="24.15" customHeight="1">
      <c r="A159" s="40"/>
      <c r="B159" s="41"/>
      <c r="C159" s="206" t="s">
        <v>277</v>
      </c>
      <c r="D159" s="206" t="s">
        <v>138</v>
      </c>
      <c r="E159" s="207" t="s">
        <v>996</v>
      </c>
      <c r="F159" s="208" t="s">
        <v>997</v>
      </c>
      <c r="G159" s="209" t="s">
        <v>983</v>
      </c>
      <c r="H159" s="210">
        <v>1</v>
      </c>
      <c r="I159" s="211"/>
      <c r="J159" s="212">
        <f>ROUND(I159*H159,2)</f>
        <v>0</v>
      </c>
      <c r="K159" s="208" t="s">
        <v>142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924</v>
      </c>
      <c r="AT159" s="217" t="s">
        <v>138</v>
      </c>
      <c r="AU159" s="217" t="s">
        <v>82</v>
      </c>
      <c r="AY159" s="19" t="s">
        <v>135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924</v>
      </c>
      <c r="BM159" s="217" t="s">
        <v>998</v>
      </c>
    </row>
    <row r="160" s="2" customFormat="1">
      <c r="A160" s="40"/>
      <c r="B160" s="41"/>
      <c r="C160" s="42"/>
      <c r="D160" s="219" t="s">
        <v>145</v>
      </c>
      <c r="E160" s="42"/>
      <c r="F160" s="220" t="s">
        <v>997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145</v>
      </c>
      <c r="AU160" s="19" t="s">
        <v>82</v>
      </c>
    </row>
    <row r="161" s="2" customFormat="1">
      <c r="A161" s="40"/>
      <c r="B161" s="41"/>
      <c r="C161" s="42"/>
      <c r="D161" s="224" t="s">
        <v>147</v>
      </c>
      <c r="E161" s="42"/>
      <c r="F161" s="225" t="s">
        <v>999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147</v>
      </c>
      <c r="AU161" s="19" t="s">
        <v>82</v>
      </c>
    </row>
    <row r="162" s="2" customFormat="1" ht="16.5" customHeight="1">
      <c r="A162" s="40"/>
      <c r="B162" s="41"/>
      <c r="C162" s="206" t="s">
        <v>281</v>
      </c>
      <c r="D162" s="206" t="s">
        <v>138</v>
      </c>
      <c r="E162" s="207" t="s">
        <v>1000</v>
      </c>
      <c r="F162" s="208" t="s">
        <v>1001</v>
      </c>
      <c r="G162" s="209" t="s">
        <v>664</v>
      </c>
      <c r="H162" s="210">
        <v>1</v>
      </c>
      <c r="I162" s="211"/>
      <c r="J162" s="212">
        <f>ROUND(I162*H162,2)</f>
        <v>0</v>
      </c>
      <c r="K162" s="208" t="s">
        <v>142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924</v>
      </c>
      <c r="AT162" s="217" t="s">
        <v>138</v>
      </c>
      <c r="AU162" s="217" t="s">
        <v>82</v>
      </c>
      <c r="AY162" s="19" t="s">
        <v>135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924</v>
      </c>
      <c r="BM162" s="217" t="s">
        <v>1002</v>
      </c>
    </row>
    <row r="163" s="2" customFormat="1">
      <c r="A163" s="40"/>
      <c r="B163" s="41"/>
      <c r="C163" s="42"/>
      <c r="D163" s="219" t="s">
        <v>145</v>
      </c>
      <c r="E163" s="42"/>
      <c r="F163" s="220" t="s">
        <v>1001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145</v>
      </c>
      <c r="AU163" s="19" t="s">
        <v>82</v>
      </c>
    </row>
    <row r="164" s="2" customFormat="1">
      <c r="A164" s="40"/>
      <c r="B164" s="41"/>
      <c r="C164" s="42"/>
      <c r="D164" s="224" t="s">
        <v>147</v>
      </c>
      <c r="E164" s="42"/>
      <c r="F164" s="225" t="s">
        <v>1003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147</v>
      </c>
      <c r="AU164" s="19" t="s">
        <v>82</v>
      </c>
    </row>
    <row r="165" s="2" customFormat="1" ht="16.5" customHeight="1">
      <c r="A165" s="40"/>
      <c r="B165" s="41"/>
      <c r="C165" s="206" t="s">
        <v>289</v>
      </c>
      <c r="D165" s="206" t="s">
        <v>138</v>
      </c>
      <c r="E165" s="207" t="s">
        <v>1004</v>
      </c>
      <c r="F165" s="208" t="s">
        <v>1005</v>
      </c>
      <c r="G165" s="209" t="s">
        <v>664</v>
      </c>
      <c r="H165" s="210">
        <v>1</v>
      </c>
      <c r="I165" s="211"/>
      <c r="J165" s="212">
        <f>ROUND(I165*H165,2)</f>
        <v>0</v>
      </c>
      <c r="K165" s="208" t="s">
        <v>142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924</v>
      </c>
      <c r="AT165" s="217" t="s">
        <v>138</v>
      </c>
      <c r="AU165" s="217" t="s">
        <v>82</v>
      </c>
      <c r="AY165" s="19" t="s">
        <v>135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924</v>
      </c>
      <c r="BM165" s="217" t="s">
        <v>1006</v>
      </c>
    </row>
    <row r="166" s="2" customFormat="1">
      <c r="A166" s="40"/>
      <c r="B166" s="41"/>
      <c r="C166" s="42"/>
      <c r="D166" s="219" t="s">
        <v>145</v>
      </c>
      <c r="E166" s="42"/>
      <c r="F166" s="220" t="s">
        <v>1005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145</v>
      </c>
      <c r="AU166" s="19" t="s">
        <v>82</v>
      </c>
    </row>
    <row r="167" s="2" customFormat="1">
      <c r="A167" s="40"/>
      <c r="B167" s="41"/>
      <c r="C167" s="42"/>
      <c r="D167" s="224" t="s">
        <v>147</v>
      </c>
      <c r="E167" s="42"/>
      <c r="F167" s="225" t="s">
        <v>1007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147</v>
      </c>
      <c r="AU167" s="19" t="s">
        <v>82</v>
      </c>
    </row>
    <row r="168" s="14" customFormat="1">
      <c r="A168" s="14"/>
      <c r="B168" s="236"/>
      <c r="C168" s="237"/>
      <c r="D168" s="219" t="s">
        <v>149</v>
      </c>
      <c r="E168" s="238" t="s">
        <v>19</v>
      </c>
      <c r="F168" s="239" t="s">
        <v>1008</v>
      </c>
      <c r="G168" s="237"/>
      <c r="H168" s="240">
        <v>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149</v>
      </c>
      <c r="AU168" s="246" t="s">
        <v>82</v>
      </c>
      <c r="AV168" s="14" t="s">
        <v>82</v>
      </c>
      <c r="AW168" s="14" t="s">
        <v>33</v>
      </c>
      <c r="AX168" s="14" t="s">
        <v>80</v>
      </c>
      <c r="AY168" s="246" t="s">
        <v>135</v>
      </c>
    </row>
    <row r="169" s="13" customFormat="1">
      <c r="A169" s="13"/>
      <c r="B169" s="226"/>
      <c r="C169" s="227"/>
      <c r="D169" s="219" t="s">
        <v>149</v>
      </c>
      <c r="E169" s="228" t="s">
        <v>19</v>
      </c>
      <c r="F169" s="229" t="s">
        <v>1009</v>
      </c>
      <c r="G169" s="227"/>
      <c r="H169" s="228" t="s">
        <v>19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149</v>
      </c>
      <c r="AU169" s="235" t="s">
        <v>82</v>
      </c>
      <c r="AV169" s="13" t="s">
        <v>80</v>
      </c>
      <c r="AW169" s="13" t="s">
        <v>33</v>
      </c>
      <c r="AX169" s="13" t="s">
        <v>72</v>
      </c>
      <c r="AY169" s="235" t="s">
        <v>135</v>
      </c>
    </row>
    <row r="170" s="12" customFormat="1" ht="22.8" customHeight="1">
      <c r="A170" s="12"/>
      <c r="B170" s="190"/>
      <c r="C170" s="191"/>
      <c r="D170" s="192" t="s">
        <v>71</v>
      </c>
      <c r="E170" s="204" t="s">
        <v>1010</v>
      </c>
      <c r="F170" s="204" t="s">
        <v>1011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SUM(P171:P173)</f>
        <v>0</v>
      </c>
      <c r="Q170" s="198"/>
      <c r="R170" s="199">
        <f>SUM(R171:R173)</f>
        <v>0</v>
      </c>
      <c r="S170" s="198"/>
      <c r="T170" s="200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176</v>
      </c>
      <c r="AT170" s="202" t="s">
        <v>71</v>
      </c>
      <c r="AU170" s="202" t="s">
        <v>80</v>
      </c>
      <c r="AY170" s="201" t="s">
        <v>135</v>
      </c>
      <c r="BK170" s="203">
        <f>SUM(BK171:BK173)</f>
        <v>0</v>
      </c>
    </row>
    <row r="171" s="2" customFormat="1" ht="16.5" customHeight="1">
      <c r="A171" s="40"/>
      <c r="B171" s="41"/>
      <c r="C171" s="206" t="s">
        <v>295</v>
      </c>
      <c r="D171" s="206" t="s">
        <v>138</v>
      </c>
      <c r="E171" s="207" t="s">
        <v>1012</v>
      </c>
      <c r="F171" s="208" t="s">
        <v>1013</v>
      </c>
      <c r="G171" s="209" t="s">
        <v>664</v>
      </c>
      <c r="H171" s="210">
        <v>1</v>
      </c>
      <c r="I171" s="211"/>
      <c r="J171" s="212">
        <f>ROUND(I171*H171,2)</f>
        <v>0</v>
      </c>
      <c r="K171" s="208" t="s">
        <v>142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924</v>
      </c>
      <c r="AT171" s="217" t="s">
        <v>138</v>
      </c>
      <c r="AU171" s="217" t="s">
        <v>82</v>
      </c>
      <c r="AY171" s="19" t="s">
        <v>135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924</v>
      </c>
      <c r="BM171" s="217" t="s">
        <v>1014</v>
      </c>
    </row>
    <row r="172" s="2" customFormat="1">
      <c r="A172" s="40"/>
      <c r="B172" s="41"/>
      <c r="C172" s="42"/>
      <c r="D172" s="219" t="s">
        <v>145</v>
      </c>
      <c r="E172" s="42"/>
      <c r="F172" s="220" t="s">
        <v>1013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145</v>
      </c>
      <c r="AU172" s="19" t="s">
        <v>82</v>
      </c>
    </row>
    <row r="173" s="2" customFormat="1">
      <c r="A173" s="40"/>
      <c r="B173" s="41"/>
      <c r="C173" s="42"/>
      <c r="D173" s="224" t="s">
        <v>147</v>
      </c>
      <c r="E173" s="42"/>
      <c r="F173" s="225" t="s">
        <v>1015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147</v>
      </c>
      <c r="AU173" s="19" t="s">
        <v>82</v>
      </c>
    </row>
    <row r="174" s="12" customFormat="1" ht="22.8" customHeight="1">
      <c r="A174" s="12"/>
      <c r="B174" s="190"/>
      <c r="C174" s="191"/>
      <c r="D174" s="192" t="s">
        <v>71</v>
      </c>
      <c r="E174" s="204" t="s">
        <v>1016</v>
      </c>
      <c r="F174" s="204" t="s">
        <v>1017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SUM(P175:P177)</f>
        <v>0</v>
      </c>
      <c r="Q174" s="198"/>
      <c r="R174" s="199">
        <f>SUM(R175:R177)</f>
        <v>0</v>
      </c>
      <c r="S174" s="198"/>
      <c r="T174" s="20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176</v>
      </c>
      <c r="AT174" s="202" t="s">
        <v>71</v>
      </c>
      <c r="AU174" s="202" t="s">
        <v>80</v>
      </c>
      <c r="AY174" s="201" t="s">
        <v>135</v>
      </c>
      <c r="BK174" s="203">
        <f>SUM(BK175:BK177)</f>
        <v>0</v>
      </c>
    </row>
    <row r="175" s="2" customFormat="1">
      <c r="A175" s="40"/>
      <c r="B175" s="41"/>
      <c r="C175" s="206" t="s">
        <v>7</v>
      </c>
      <c r="D175" s="206" t="s">
        <v>138</v>
      </c>
      <c r="E175" s="207" t="s">
        <v>1018</v>
      </c>
      <c r="F175" s="208" t="s">
        <v>1019</v>
      </c>
      <c r="G175" s="209" t="s">
        <v>1020</v>
      </c>
      <c r="H175" s="210">
        <v>1</v>
      </c>
      <c r="I175" s="211"/>
      <c r="J175" s="212">
        <f>ROUND(I175*H175,2)</f>
        <v>0</v>
      </c>
      <c r="K175" s="208" t="s">
        <v>142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924</v>
      </c>
      <c r="AT175" s="217" t="s">
        <v>138</v>
      </c>
      <c r="AU175" s="217" t="s">
        <v>82</v>
      </c>
      <c r="AY175" s="19" t="s">
        <v>135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924</v>
      </c>
      <c r="BM175" s="217" t="s">
        <v>1021</v>
      </c>
    </row>
    <row r="176" s="2" customFormat="1">
      <c r="A176" s="40"/>
      <c r="B176" s="41"/>
      <c r="C176" s="42"/>
      <c r="D176" s="219" t="s">
        <v>145</v>
      </c>
      <c r="E176" s="42"/>
      <c r="F176" s="220" t="s">
        <v>1019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82</v>
      </c>
    </row>
    <row r="177" s="2" customFormat="1">
      <c r="A177" s="40"/>
      <c r="B177" s="41"/>
      <c r="C177" s="42"/>
      <c r="D177" s="224" t="s">
        <v>147</v>
      </c>
      <c r="E177" s="42"/>
      <c r="F177" s="225" t="s">
        <v>1022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147</v>
      </c>
      <c r="AU177" s="19" t="s">
        <v>82</v>
      </c>
    </row>
    <row r="178" s="12" customFormat="1" ht="22.8" customHeight="1">
      <c r="A178" s="12"/>
      <c r="B178" s="190"/>
      <c r="C178" s="191"/>
      <c r="D178" s="192" t="s">
        <v>71</v>
      </c>
      <c r="E178" s="204" t="s">
        <v>1023</v>
      </c>
      <c r="F178" s="204" t="s">
        <v>902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SUM(P179:P181)</f>
        <v>0</v>
      </c>
      <c r="Q178" s="198"/>
      <c r="R178" s="199">
        <f>SUM(R179:R181)</f>
        <v>0</v>
      </c>
      <c r="S178" s="198"/>
      <c r="T178" s="200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176</v>
      </c>
      <c r="AT178" s="202" t="s">
        <v>71</v>
      </c>
      <c r="AU178" s="202" t="s">
        <v>80</v>
      </c>
      <c r="AY178" s="201" t="s">
        <v>135</v>
      </c>
      <c r="BK178" s="203">
        <f>SUM(BK179:BK181)</f>
        <v>0</v>
      </c>
    </row>
    <row r="179" s="2" customFormat="1">
      <c r="A179" s="40"/>
      <c r="B179" s="41"/>
      <c r="C179" s="206" t="s">
        <v>311</v>
      </c>
      <c r="D179" s="206" t="s">
        <v>138</v>
      </c>
      <c r="E179" s="207" t="s">
        <v>1024</v>
      </c>
      <c r="F179" s="208" t="s">
        <v>1025</v>
      </c>
      <c r="G179" s="209" t="s">
        <v>1020</v>
      </c>
      <c r="H179" s="210">
        <v>1</v>
      </c>
      <c r="I179" s="211"/>
      <c r="J179" s="212">
        <f>ROUND(I179*H179,2)</f>
        <v>0</v>
      </c>
      <c r="K179" s="208" t="s">
        <v>142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924</v>
      </c>
      <c r="AT179" s="217" t="s">
        <v>138</v>
      </c>
      <c r="AU179" s="217" t="s">
        <v>82</v>
      </c>
      <c r="AY179" s="19" t="s">
        <v>135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924</v>
      </c>
      <c r="BM179" s="217" t="s">
        <v>1026</v>
      </c>
    </row>
    <row r="180" s="2" customFormat="1">
      <c r="A180" s="40"/>
      <c r="B180" s="41"/>
      <c r="C180" s="42"/>
      <c r="D180" s="219" t="s">
        <v>145</v>
      </c>
      <c r="E180" s="42"/>
      <c r="F180" s="220" t="s">
        <v>1025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145</v>
      </c>
      <c r="AU180" s="19" t="s">
        <v>82</v>
      </c>
    </row>
    <row r="181" s="2" customFormat="1">
      <c r="A181" s="40"/>
      <c r="B181" s="41"/>
      <c r="C181" s="42"/>
      <c r="D181" s="224" t="s">
        <v>147</v>
      </c>
      <c r="E181" s="42"/>
      <c r="F181" s="225" t="s">
        <v>1027</v>
      </c>
      <c r="G181" s="42"/>
      <c r="H181" s="42"/>
      <c r="I181" s="221"/>
      <c r="J181" s="42"/>
      <c r="K181" s="42"/>
      <c r="L181" s="46"/>
      <c r="M181" s="272"/>
      <c r="N181" s="273"/>
      <c r="O181" s="274"/>
      <c r="P181" s="274"/>
      <c r="Q181" s="274"/>
      <c r="R181" s="274"/>
      <c r="S181" s="274"/>
      <c r="T181" s="275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147</v>
      </c>
      <c r="AU181" s="19" t="s">
        <v>82</v>
      </c>
    </row>
    <row r="182" s="2" customFormat="1" ht="6.96" customHeight="1">
      <c r="A182" s="40"/>
      <c r="B182" s="61"/>
      <c r="C182" s="62"/>
      <c r="D182" s="62"/>
      <c r="E182" s="62"/>
      <c r="F182" s="62"/>
      <c r="G182" s="62"/>
      <c r="H182" s="62"/>
      <c r="I182" s="62"/>
      <c r="J182" s="62"/>
      <c r="K182" s="62"/>
      <c r="L182" s="46"/>
      <c r="M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</row>
  </sheetData>
  <sheetProtection sheet="1" autoFilter="0" formatColumns="0" formatRows="0" objects="1" scenarios="1" spinCount="100000" saltValue="cMImZx3RJqb5fBwtaV+E8WqxjmS95tiFpyup/z/g08lcE+qCRT6Y+t+eItnL+kGds61MCXz/JaDaGUEyknXI3w==" hashValue="qvguuwrHrC+hcQNzYPUoGOZ+dT+8iG8fjwDcGEgGTPiQtXGEhJv+Ha1uf4q02gwQiOY9bQr5i87uknEeasvJSw==" algorithmName="SHA-512" password="CC11"/>
  <autoFilter ref="C85:K18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R-001"/>
    <hyperlink ref="F93" r:id="rId2" display="https://podminky.urs.cz/item/CS_URS_2024_01/R-007"/>
    <hyperlink ref="F96" r:id="rId3" display="https://podminky.urs.cz/item/CS_URS_2024_01/R-012"/>
    <hyperlink ref="F99" r:id="rId4" display="https://podminky.urs.cz/item/CS_URS_2024_01/R-015"/>
    <hyperlink ref="F103" r:id="rId5" display="https://podminky.urs.cz/item/CS_URS_2024_01/023002000"/>
    <hyperlink ref="F112" r:id="rId6" display="https://podminky.urs.cz/item/CS_URS_2024_01/R-003"/>
    <hyperlink ref="F120" r:id="rId7" display="https://podminky.urs.cz/item/CS_URS_2024_01/R-003a"/>
    <hyperlink ref="F127" r:id="rId8" display="https://podminky.urs.cz/item/CS_URS_2024_01/R-005"/>
    <hyperlink ref="F130" r:id="rId9" display="https://podminky.urs.cz/item/CS_URS_2024_01/R-006"/>
    <hyperlink ref="F133" r:id="rId10" display="https://podminky.urs.cz/item/CS_URS_2024_01/R-011"/>
    <hyperlink ref="F136" r:id="rId11" display="https://podminky.urs.cz/item/CS_URS_2024_01/R-018"/>
    <hyperlink ref="F140" r:id="rId12" display="https://podminky.urs.cz/item/CS_URS_2024_01/011514000"/>
    <hyperlink ref="F146" r:id="rId13" display="https://podminky.urs.cz/item/CS_URS_2024_01/012103000"/>
    <hyperlink ref="F150" r:id="rId14" display="https://podminky.urs.cz/item/CS_URS_2024_01/012303000"/>
    <hyperlink ref="F154" r:id="rId15" display="https://podminky.urs.cz/item/CS_URS_2024_01/013203000"/>
    <hyperlink ref="F158" r:id="rId16" display="https://podminky.urs.cz/item/CS_URS_2024_01/034103000"/>
    <hyperlink ref="F161" r:id="rId17" display="https://podminky.urs.cz/item/CS_URS_2024_01/034303000"/>
    <hyperlink ref="F164" r:id="rId18" display="https://podminky.urs.cz/item/CS_URS_2024_01/034503000"/>
    <hyperlink ref="F167" r:id="rId19" display="https://podminky.urs.cz/item/CS_URS_2024_01/039103000"/>
    <hyperlink ref="F173" r:id="rId20" display="https://podminky.urs.cz/item/CS_URS_2024_01/042603000"/>
    <hyperlink ref="F177" r:id="rId21" display="https://podminky.urs.cz/item/CS_URS_2024_01/062103000"/>
    <hyperlink ref="F181" r:id="rId22" display="https://podminky.urs.cz/item/CS_URS_2024_01/0917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1028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1029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1030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1031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1032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1033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1034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1035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1036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1037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1038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1039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1040</v>
      </c>
      <c r="F19" s="287" t="s">
        <v>1041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1042</v>
      </c>
      <c r="F20" s="287" t="s">
        <v>1043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1044</v>
      </c>
      <c r="F21" s="287" t="s">
        <v>84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901</v>
      </c>
      <c r="F22" s="287" t="s">
        <v>1045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1046</v>
      </c>
      <c r="F23" s="287" t="s">
        <v>1047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1048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1049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1050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1051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1052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1053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1054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1055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1056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121</v>
      </c>
      <c r="F36" s="287"/>
      <c r="G36" s="287" t="s">
        <v>1057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1058</v>
      </c>
      <c r="F37" s="287"/>
      <c r="G37" s="287" t="s">
        <v>1059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1060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1061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122</v>
      </c>
      <c r="F40" s="287"/>
      <c r="G40" s="287" t="s">
        <v>1062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123</v>
      </c>
      <c r="F41" s="287"/>
      <c r="G41" s="287" t="s">
        <v>1063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1064</v>
      </c>
      <c r="F42" s="287"/>
      <c r="G42" s="287" t="s">
        <v>1065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1066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1067</v>
      </c>
      <c r="F44" s="287"/>
      <c r="G44" s="287" t="s">
        <v>1068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125</v>
      </c>
      <c r="F45" s="287"/>
      <c r="G45" s="287" t="s">
        <v>1069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1070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1071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1072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1073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1074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1075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1076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1077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1078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1079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1080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1081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1082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1083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1084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1085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1086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1087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1088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1089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1090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1091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1092</v>
      </c>
      <c r="D76" s="305"/>
      <c r="E76" s="305"/>
      <c r="F76" s="305" t="s">
        <v>1093</v>
      </c>
      <c r="G76" s="306"/>
      <c r="H76" s="305" t="s">
        <v>54</v>
      </c>
      <c r="I76" s="305" t="s">
        <v>57</v>
      </c>
      <c r="J76" s="305" t="s">
        <v>1094</v>
      </c>
      <c r="K76" s="304"/>
    </row>
    <row r="77" s="1" customFormat="1" ht="17.25" customHeight="1">
      <c r="B77" s="302"/>
      <c r="C77" s="307" t="s">
        <v>1095</v>
      </c>
      <c r="D77" s="307"/>
      <c r="E77" s="307"/>
      <c r="F77" s="308" t="s">
        <v>1096</v>
      </c>
      <c r="G77" s="309"/>
      <c r="H77" s="307"/>
      <c r="I77" s="307"/>
      <c r="J77" s="307" t="s">
        <v>1097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1098</v>
      </c>
      <c r="G79" s="314"/>
      <c r="H79" s="290" t="s">
        <v>1099</v>
      </c>
      <c r="I79" s="290" t="s">
        <v>1100</v>
      </c>
      <c r="J79" s="290">
        <v>20</v>
      </c>
      <c r="K79" s="304"/>
    </row>
    <row r="80" s="1" customFormat="1" ht="15" customHeight="1">
      <c r="B80" s="302"/>
      <c r="C80" s="290" t="s">
        <v>1101</v>
      </c>
      <c r="D80" s="290"/>
      <c r="E80" s="290"/>
      <c r="F80" s="313" t="s">
        <v>1098</v>
      </c>
      <c r="G80" s="314"/>
      <c r="H80" s="290" t="s">
        <v>1102</v>
      </c>
      <c r="I80" s="290" t="s">
        <v>1100</v>
      </c>
      <c r="J80" s="290">
        <v>120</v>
      </c>
      <c r="K80" s="304"/>
    </row>
    <row r="81" s="1" customFormat="1" ht="15" customHeight="1">
      <c r="B81" s="315"/>
      <c r="C81" s="290" t="s">
        <v>1103</v>
      </c>
      <c r="D81" s="290"/>
      <c r="E81" s="290"/>
      <c r="F81" s="313" t="s">
        <v>1104</v>
      </c>
      <c r="G81" s="314"/>
      <c r="H81" s="290" t="s">
        <v>1105</v>
      </c>
      <c r="I81" s="290" t="s">
        <v>1100</v>
      </c>
      <c r="J81" s="290">
        <v>50</v>
      </c>
      <c r="K81" s="304"/>
    </row>
    <row r="82" s="1" customFormat="1" ht="15" customHeight="1">
      <c r="B82" s="315"/>
      <c r="C82" s="290" t="s">
        <v>1106</v>
      </c>
      <c r="D82" s="290"/>
      <c r="E82" s="290"/>
      <c r="F82" s="313" t="s">
        <v>1098</v>
      </c>
      <c r="G82" s="314"/>
      <c r="H82" s="290" t="s">
        <v>1107</v>
      </c>
      <c r="I82" s="290" t="s">
        <v>1108</v>
      </c>
      <c r="J82" s="290"/>
      <c r="K82" s="304"/>
    </row>
    <row r="83" s="1" customFormat="1" ht="15" customHeight="1">
      <c r="B83" s="315"/>
      <c r="C83" s="316" t="s">
        <v>1109</v>
      </c>
      <c r="D83" s="316"/>
      <c r="E83" s="316"/>
      <c r="F83" s="317" t="s">
        <v>1104</v>
      </c>
      <c r="G83" s="316"/>
      <c r="H83" s="316" t="s">
        <v>1110</v>
      </c>
      <c r="I83" s="316" t="s">
        <v>1100</v>
      </c>
      <c r="J83" s="316">
        <v>15</v>
      </c>
      <c r="K83" s="304"/>
    </row>
    <row r="84" s="1" customFormat="1" ht="15" customHeight="1">
      <c r="B84" s="315"/>
      <c r="C84" s="316" t="s">
        <v>1111</v>
      </c>
      <c r="D84" s="316"/>
      <c r="E84" s="316"/>
      <c r="F84" s="317" t="s">
        <v>1104</v>
      </c>
      <c r="G84" s="316"/>
      <c r="H84" s="316" t="s">
        <v>1112</v>
      </c>
      <c r="I84" s="316" t="s">
        <v>1100</v>
      </c>
      <c r="J84" s="316">
        <v>15</v>
      </c>
      <c r="K84" s="304"/>
    </row>
    <row r="85" s="1" customFormat="1" ht="15" customHeight="1">
      <c r="B85" s="315"/>
      <c r="C85" s="316" t="s">
        <v>1113</v>
      </c>
      <c r="D85" s="316"/>
      <c r="E85" s="316"/>
      <c r="F85" s="317" t="s">
        <v>1104</v>
      </c>
      <c r="G85" s="316"/>
      <c r="H85" s="316" t="s">
        <v>1114</v>
      </c>
      <c r="I85" s="316" t="s">
        <v>1100</v>
      </c>
      <c r="J85" s="316">
        <v>20</v>
      </c>
      <c r="K85" s="304"/>
    </row>
    <row r="86" s="1" customFormat="1" ht="15" customHeight="1">
      <c r="B86" s="315"/>
      <c r="C86" s="316" t="s">
        <v>1115</v>
      </c>
      <c r="D86" s="316"/>
      <c r="E86" s="316"/>
      <c r="F86" s="317" t="s">
        <v>1104</v>
      </c>
      <c r="G86" s="316"/>
      <c r="H86" s="316" t="s">
        <v>1116</v>
      </c>
      <c r="I86" s="316" t="s">
        <v>1100</v>
      </c>
      <c r="J86" s="316">
        <v>20</v>
      </c>
      <c r="K86" s="304"/>
    </row>
    <row r="87" s="1" customFormat="1" ht="15" customHeight="1">
      <c r="B87" s="315"/>
      <c r="C87" s="290" t="s">
        <v>1117</v>
      </c>
      <c r="D87" s="290"/>
      <c r="E87" s="290"/>
      <c r="F87" s="313" t="s">
        <v>1104</v>
      </c>
      <c r="G87" s="314"/>
      <c r="H87" s="290" t="s">
        <v>1118</v>
      </c>
      <c r="I87" s="290" t="s">
        <v>1100</v>
      </c>
      <c r="J87" s="290">
        <v>50</v>
      </c>
      <c r="K87" s="304"/>
    </row>
    <row r="88" s="1" customFormat="1" ht="15" customHeight="1">
      <c r="B88" s="315"/>
      <c r="C88" s="290" t="s">
        <v>1119</v>
      </c>
      <c r="D88" s="290"/>
      <c r="E88" s="290"/>
      <c r="F88" s="313" t="s">
        <v>1104</v>
      </c>
      <c r="G88" s="314"/>
      <c r="H88" s="290" t="s">
        <v>1120</v>
      </c>
      <c r="I88" s="290" t="s">
        <v>1100</v>
      </c>
      <c r="J88" s="290">
        <v>20</v>
      </c>
      <c r="K88" s="304"/>
    </row>
    <row r="89" s="1" customFormat="1" ht="15" customHeight="1">
      <c r="B89" s="315"/>
      <c r="C89" s="290" t="s">
        <v>1121</v>
      </c>
      <c r="D89" s="290"/>
      <c r="E89" s="290"/>
      <c r="F89" s="313" t="s">
        <v>1104</v>
      </c>
      <c r="G89" s="314"/>
      <c r="H89" s="290" t="s">
        <v>1122</v>
      </c>
      <c r="I89" s="290" t="s">
        <v>1100</v>
      </c>
      <c r="J89" s="290">
        <v>20</v>
      </c>
      <c r="K89" s="304"/>
    </row>
    <row r="90" s="1" customFormat="1" ht="15" customHeight="1">
      <c r="B90" s="315"/>
      <c r="C90" s="290" t="s">
        <v>1123</v>
      </c>
      <c r="D90" s="290"/>
      <c r="E90" s="290"/>
      <c r="F90" s="313" t="s">
        <v>1104</v>
      </c>
      <c r="G90" s="314"/>
      <c r="H90" s="290" t="s">
        <v>1124</v>
      </c>
      <c r="I90" s="290" t="s">
        <v>1100</v>
      </c>
      <c r="J90" s="290">
        <v>50</v>
      </c>
      <c r="K90" s="304"/>
    </row>
    <row r="91" s="1" customFormat="1" ht="15" customHeight="1">
      <c r="B91" s="315"/>
      <c r="C91" s="290" t="s">
        <v>1125</v>
      </c>
      <c r="D91" s="290"/>
      <c r="E91" s="290"/>
      <c r="F91" s="313" t="s">
        <v>1104</v>
      </c>
      <c r="G91" s="314"/>
      <c r="H91" s="290" t="s">
        <v>1125</v>
      </c>
      <c r="I91" s="290" t="s">
        <v>1100</v>
      </c>
      <c r="J91" s="290">
        <v>50</v>
      </c>
      <c r="K91" s="304"/>
    </row>
    <row r="92" s="1" customFormat="1" ht="15" customHeight="1">
      <c r="B92" s="315"/>
      <c r="C92" s="290" t="s">
        <v>1126</v>
      </c>
      <c r="D92" s="290"/>
      <c r="E92" s="290"/>
      <c r="F92" s="313" t="s">
        <v>1104</v>
      </c>
      <c r="G92" s="314"/>
      <c r="H92" s="290" t="s">
        <v>1127</v>
      </c>
      <c r="I92" s="290" t="s">
        <v>1100</v>
      </c>
      <c r="J92" s="290">
        <v>255</v>
      </c>
      <c r="K92" s="304"/>
    </row>
    <row r="93" s="1" customFormat="1" ht="15" customHeight="1">
      <c r="B93" s="315"/>
      <c r="C93" s="290" t="s">
        <v>1128</v>
      </c>
      <c r="D93" s="290"/>
      <c r="E93" s="290"/>
      <c r="F93" s="313" t="s">
        <v>1098</v>
      </c>
      <c r="G93" s="314"/>
      <c r="H93" s="290" t="s">
        <v>1129</v>
      </c>
      <c r="I93" s="290" t="s">
        <v>1130</v>
      </c>
      <c r="J93" s="290"/>
      <c r="K93" s="304"/>
    </row>
    <row r="94" s="1" customFormat="1" ht="15" customHeight="1">
      <c r="B94" s="315"/>
      <c r="C94" s="290" t="s">
        <v>1131</v>
      </c>
      <c r="D94" s="290"/>
      <c r="E94" s="290"/>
      <c r="F94" s="313" t="s">
        <v>1098</v>
      </c>
      <c r="G94" s="314"/>
      <c r="H94" s="290" t="s">
        <v>1132</v>
      </c>
      <c r="I94" s="290" t="s">
        <v>1133</v>
      </c>
      <c r="J94" s="290"/>
      <c r="K94" s="304"/>
    </row>
    <row r="95" s="1" customFormat="1" ht="15" customHeight="1">
      <c r="B95" s="315"/>
      <c r="C95" s="290" t="s">
        <v>1134</v>
      </c>
      <c r="D95" s="290"/>
      <c r="E95" s="290"/>
      <c r="F95" s="313" t="s">
        <v>1098</v>
      </c>
      <c r="G95" s="314"/>
      <c r="H95" s="290" t="s">
        <v>1134</v>
      </c>
      <c r="I95" s="290" t="s">
        <v>1133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1098</v>
      </c>
      <c r="G96" s="314"/>
      <c r="H96" s="290" t="s">
        <v>1135</v>
      </c>
      <c r="I96" s="290" t="s">
        <v>1133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1098</v>
      </c>
      <c r="G97" s="314"/>
      <c r="H97" s="290" t="s">
        <v>1136</v>
      </c>
      <c r="I97" s="290" t="s">
        <v>1133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1137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1092</v>
      </c>
      <c r="D103" s="305"/>
      <c r="E103" s="305"/>
      <c r="F103" s="305" t="s">
        <v>1093</v>
      </c>
      <c r="G103" s="306"/>
      <c r="H103" s="305" t="s">
        <v>54</v>
      </c>
      <c r="I103" s="305" t="s">
        <v>57</v>
      </c>
      <c r="J103" s="305" t="s">
        <v>1094</v>
      </c>
      <c r="K103" s="304"/>
    </row>
    <row r="104" s="1" customFormat="1" ht="17.25" customHeight="1">
      <c r="B104" s="302"/>
      <c r="C104" s="307" t="s">
        <v>1095</v>
      </c>
      <c r="D104" s="307"/>
      <c r="E104" s="307"/>
      <c r="F104" s="308" t="s">
        <v>1096</v>
      </c>
      <c r="G104" s="309"/>
      <c r="H104" s="307"/>
      <c r="I104" s="307"/>
      <c r="J104" s="307" t="s">
        <v>1097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1098</v>
      </c>
      <c r="G106" s="290"/>
      <c r="H106" s="290" t="s">
        <v>1138</v>
      </c>
      <c r="I106" s="290" t="s">
        <v>1100</v>
      </c>
      <c r="J106" s="290">
        <v>20</v>
      </c>
      <c r="K106" s="304"/>
    </row>
    <row r="107" s="1" customFormat="1" ht="15" customHeight="1">
      <c r="B107" s="302"/>
      <c r="C107" s="290" t="s">
        <v>1101</v>
      </c>
      <c r="D107" s="290"/>
      <c r="E107" s="290"/>
      <c r="F107" s="313" t="s">
        <v>1098</v>
      </c>
      <c r="G107" s="290"/>
      <c r="H107" s="290" t="s">
        <v>1138</v>
      </c>
      <c r="I107" s="290" t="s">
        <v>1100</v>
      </c>
      <c r="J107" s="290">
        <v>120</v>
      </c>
      <c r="K107" s="304"/>
    </row>
    <row r="108" s="1" customFormat="1" ht="15" customHeight="1">
      <c r="B108" s="315"/>
      <c r="C108" s="290" t="s">
        <v>1103</v>
      </c>
      <c r="D108" s="290"/>
      <c r="E108" s="290"/>
      <c r="F108" s="313" t="s">
        <v>1104</v>
      </c>
      <c r="G108" s="290"/>
      <c r="H108" s="290" t="s">
        <v>1138</v>
      </c>
      <c r="I108" s="290" t="s">
        <v>1100</v>
      </c>
      <c r="J108" s="290">
        <v>50</v>
      </c>
      <c r="K108" s="304"/>
    </row>
    <row r="109" s="1" customFormat="1" ht="15" customHeight="1">
      <c r="B109" s="315"/>
      <c r="C109" s="290" t="s">
        <v>1106</v>
      </c>
      <c r="D109" s="290"/>
      <c r="E109" s="290"/>
      <c r="F109" s="313" t="s">
        <v>1098</v>
      </c>
      <c r="G109" s="290"/>
      <c r="H109" s="290" t="s">
        <v>1138</v>
      </c>
      <c r="I109" s="290" t="s">
        <v>1108</v>
      </c>
      <c r="J109" s="290"/>
      <c r="K109" s="304"/>
    </row>
    <row r="110" s="1" customFormat="1" ht="15" customHeight="1">
      <c r="B110" s="315"/>
      <c r="C110" s="290" t="s">
        <v>1117</v>
      </c>
      <c r="D110" s="290"/>
      <c r="E110" s="290"/>
      <c r="F110" s="313" t="s">
        <v>1104</v>
      </c>
      <c r="G110" s="290"/>
      <c r="H110" s="290" t="s">
        <v>1138</v>
      </c>
      <c r="I110" s="290" t="s">
        <v>1100</v>
      </c>
      <c r="J110" s="290">
        <v>50</v>
      </c>
      <c r="K110" s="304"/>
    </row>
    <row r="111" s="1" customFormat="1" ht="15" customHeight="1">
      <c r="B111" s="315"/>
      <c r="C111" s="290" t="s">
        <v>1125</v>
      </c>
      <c r="D111" s="290"/>
      <c r="E111" s="290"/>
      <c r="F111" s="313" t="s">
        <v>1104</v>
      </c>
      <c r="G111" s="290"/>
      <c r="H111" s="290" t="s">
        <v>1138</v>
      </c>
      <c r="I111" s="290" t="s">
        <v>1100</v>
      </c>
      <c r="J111" s="290">
        <v>50</v>
      </c>
      <c r="K111" s="304"/>
    </row>
    <row r="112" s="1" customFormat="1" ht="15" customHeight="1">
      <c r="B112" s="315"/>
      <c r="C112" s="290" t="s">
        <v>1123</v>
      </c>
      <c r="D112" s="290"/>
      <c r="E112" s="290"/>
      <c r="F112" s="313" t="s">
        <v>1104</v>
      </c>
      <c r="G112" s="290"/>
      <c r="H112" s="290" t="s">
        <v>1138</v>
      </c>
      <c r="I112" s="290" t="s">
        <v>1100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1098</v>
      </c>
      <c r="G113" s="290"/>
      <c r="H113" s="290" t="s">
        <v>1139</v>
      </c>
      <c r="I113" s="290" t="s">
        <v>1100</v>
      </c>
      <c r="J113" s="290">
        <v>20</v>
      </c>
      <c r="K113" s="304"/>
    </row>
    <row r="114" s="1" customFormat="1" ht="15" customHeight="1">
      <c r="B114" s="315"/>
      <c r="C114" s="290" t="s">
        <v>1140</v>
      </c>
      <c r="D114" s="290"/>
      <c r="E114" s="290"/>
      <c r="F114" s="313" t="s">
        <v>1098</v>
      </c>
      <c r="G114" s="290"/>
      <c r="H114" s="290" t="s">
        <v>1141</v>
      </c>
      <c r="I114" s="290" t="s">
        <v>1100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1098</v>
      </c>
      <c r="G115" s="290"/>
      <c r="H115" s="290" t="s">
        <v>1142</v>
      </c>
      <c r="I115" s="290" t="s">
        <v>1133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1098</v>
      </c>
      <c r="G116" s="290"/>
      <c r="H116" s="290" t="s">
        <v>1143</v>
      </c>
      <c r="I116" s="290" t="s">
        <v>1133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1098</v>
      </c>
      <c r="G117" s="290"/>
      <c r="H117" s="290" t="s">
        <v>1144</v>
      </c>
      <c r="I117" s="290" t="s">
        <v>1145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1146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1092</v>
      </c>
      <c r="D123" s="305"/>
      <c r="E123" s="305"/>
      <c r="F123" s="305" t="s">
        <v>1093</v>
      </c>
      <c r="G123" s="306"/>
      <c r="H123" s="305" t="s">
        <v>54</v>
      </c>
      <c r="I123" s="305" t="s">
        <v>57</v>
      </c>
      <c r="J123" s="305" t="s">
        <v>1094</v>
      </c>
      <c r="K123" s="334"/>
    </row>
    <row r="124" s="1" customFormat="1" ht="17.25" customHeight="1">
      <c r="B124" s="333"/>
      <c r="C124" s="307" t="s">
        <v>1095</v>
      </c>
      <c r="D124" s="307"/>
      <c r="E124" s="307"/>
      <c r="F124" s="308" t="s">
        <v>1096</v>
      </c>
      <c r="G124" s="309"/>
      <c r="H124" s="307"/>
      <c r="I124" s="307"/>
      <c r="J124" s="307" t="s">
        <v>1097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1101</v>
      </c>
      <c r="D126" s="312"/>
      <c r="E126" s="312"/>
      <c r="F126" s="313" t="s">
        <v>1098</v>
      </c>
      <c r="G126" s="290"/>
      <c r="H126" s="290" t="s">
        <v>1138</v>
      </c>
      <c r="I126" s="290" t="s">
        <v>1100</v>
      </c>
      <c r="J126" s="290">
        <v>120</v>
      </c>
      <c r="K126" s="338"/>
    </row>
    <row r="127" s="1" customFormat="1" ht="15" customHeight="1">
      <c r="B127" s="335"/>
      <c r="C127" s="290" t="s">
        <v>1147</v>
      </c>
      <c r="D127" s="290"/>
      <c r="E127" s="290"/>
      <c r="F127" s="313" t="s">
        <v>1098</v>
      </c>
      <c r="G127" s="290"/>
      <c r="H127" s="290" t="s">
        <v>1148</v>
      </c>
      <c r="I127" s="290" t="s">
        <v>1100</v>
      </c>
      <c r="J127" s="290" t="s">
        <v>1149</v>
      </c>
      <c r="K127" s="338"/>
    </row>
    <row r="128" s="1" customFormat="1" ht="15" customHeight="1">
      <c r="B128" s="335"/>
      <c r="C128" s="290" t="s">
        <v>1046</v>
      </c>
      <c r="D128" s="290"/>
      <c r="E128" s="290"/>
      <c r="F128" s="313" t="s">
        <v>1098</v>
      </c>
      <c r="G128" s="290"/>
      <c r="H128" s="290" t="s">
        <v>1150</v>
      </c>
      <c r="I128" s="290" t="s">
        <v>1100</v>
      </c>
      <c r="J128" s="290" t="s">
        <v>1149</v>
      </c>
      <c r="K128" s="338"/>
    </row>
    <row r="129" s="1" customFormat="1" ht="15" customHeight="1">
      <c r="B129" s="335"/>
      <c r="C129" s="290" t="s">
        <v>1109</v>
      </c>
      <c r="D129" s="290"/>
      <c r="E129" s="290"/>
      <c r="F129" s="313" t="s">
        <v>1104</v>
      </c>
      <c r="G129" s="290"/>
      <c r="H129" s="290" t="s">
        <v>1110</v>
      </c>
      <c r="I129" s="290" t="s">
        <v>1100</v>
      </c>
      <c r="J129" s="290">
        <v>15</v>
      </c>
      <c r="K129" s="338"/>
    </row>
    <row r="130" s="1" customFormat="1" ht="15" customHeight="1">
      <c r="B130" s="335"/>
      <c r="C130" s="316" t="s">
        <v>1111</v>
      </c>
      <c r="D130" s="316"/>
      <c r="E130" s="316"/>
      <c r="F130" s="317" t="s">
        <v>1104</v>
      </c>
      <c r="G130" s="316"/>
      <c r="H130" s="316" t="s">
        <v>1112</v>
      </c>
      <c r="I130" s="316" t="s">
        <v>1100</v>
      </c>
      <c r="J130" s="316">
        <v>15</v>
      </c>
      <c r="K130" s="338"/>
    </row>
    <row r="131" s="1" customFormat="1" ht="15" customHeight="1">
      <c r="B131" s="335"/>
      <c r="C131" s="316" t="s">
        <v>1113</v>
      </c>
      <c r="D131" s="316"/>
      <c r="E131" s="316"/>
      <c r="F131" s="317" t="s">
        <v>1104</v>
      </c>
      <c r="G131" s="316"/>
      <c r="H131" s="316" t="s">
        <v>1114</v>
      </c>
      <c r="I131" s="316" t="s">
        <v>1100</v>
      </c>
      <c r="J131" s="316">
        <v>20</v>
      </c>
      <c r="K131" s="338"/>
    </row>
    <row r="132" s="1" customFormat="1" ht="15" customHeight="1">
      <c r="B132" s="335"/>
      <c r="C132" s="316" t="s">
        <v>1115</v>
      </c>
      <c r="D132" s="316"/>
      <c r="E132" s="316"/>
      <c r="F132" s="317" t="s">
        <v>1104</v>
      </c>
      <c r="G132" s="316"/>
      <c r="H132" s="316" t="s">
        <v>1116</v>
      </c>
      <c r="I132" s="316" t="s">
        <v>1100</v>
      </c>
      <c r="J132" s="316">
        <v>20</v>
      </c>
      <c r="K132" s="338"/>
    </row>
    <row r="133" s="1" customFormat="1" ht="15" customHeight="1">
      <c r="B133" s="335"/>
      <c r="C133" s="290" t="s">
        <v>1103</v>
      </c>
      <c r="D133" s="290"/>
      <c r="E133" s="290"/>
      <c r="F133" s="313" t="s">
        <v>1104</v>
      </c>
      <c r="G133" s="290"/>
      <c r="H133" s="290" t="s">
        <v>1138</v>
      </c>
      <c r="I133" s="290" t="s">
        <v>1100</v>
      </c>
      <c r="J133" s="290">
        <v>50</v>
      </c>
      <c r="K133" s="338"/>
    </row>
    <row r="134" s="1" customFormat="1" ht="15" customHeight="1">
      <c r="B134" s="335"/>
      <c r="C134" s="290" t="s">
        <v>1117</v>
      </c>
      <c r="D134" s="290"/>
      <c r="E134" s="290"/>
      <c r="F134" s="313" t="s">
        <v>1104</v>
      </c>
      <c r="G134" s="290"/>
      <c r="H134" s="290" t="s">
        <v>1138</v>
      </c>
      <c r="I134" s="290" t="s">
        <v>1100</v>
      </c>
      <c r="J134" s="290">
        <v>50</v>
      </c>
      <c r="K134" s="338"/>
    </row>
    <row r="135" s="1" customFormat="1" ht="15" customHeight="1">
      <c r="B135" s="335"/>
      <c r="C135" s="290" t="s">
        <v>1123</v>
      </c>
      <c r="D135" s="290"/>
      <c r="E135" s="290"/>
      <c r="F135" s="313" t="s">
        <v>1104</v>
      </c>
      <c r="G135" s="290"/>
      <c r="H135" s="290" t="s">
        <v>1138</v>
      </c>
      <c r="I135" s="290" t="s">
        <v>1100</v>
      </c>
      <c r="J135" s="290">
        <v>50</v>
      </c>
      <c r="K135" s="338"/>
    </row>
    <row r="136" s="1" customFormat="1" ht="15" customHeight="1">
      <c r="B136" s="335"/>
      <c r="C136" s="290" t="s">
        <v>1125</v>
      </c>
      <c r="D136" s="290"/>
      <c r="E136" s="290"/>
      <c r="F136" s="313" t="s">
        <v>1104</v>
      </c>
      <c r="G136" s="290"/>
      <c r="H136" s="290" t="s">
        <v>1138</v>
      </c>
      <c r="I136" s="290" t="s">
        <v>1100</v>
      </c>
      <c r="J136" s="290">
        <v>50</v>
      </c>
      <c r="K136" s="338"/>
    </row>
    <row r="137" s="1" customFormat="1" ht="15" customHeight="1">
      <c r="B137" s="335"/>
      <c r="C137" s="290" t="s">
        <v>1126</v>
      </c>
      <c r="D137" s="290"/>
      <c r="E137" s="290"/>
      <c r="F137" s="313" t="s">
        <v>1104</v>
      </c>
      <c r="G137" s="290"/>
      <c r="H137" s="290" t="s">
        <v>1151</v>
      </c>
      <c r="I137" s="290" t="s">
        <v>1100</v>
      </c>
      <c r="J137" s="290">
        <v>255</v>
      </c>
      <c r="K137" s="338"/>
    </row>
    <row r="138" s="1" customFormat="1" ht="15" customHeight="1">
      <c r="B138" s="335"/>
      <c r="C138" s="290" t="s">
        <v>1128</v>
      </c>
      <c r="D138" s="290"/>
      <c r="E138" s="290"/>
      <c r="F138" s="313" t="s">
        <v>1098</v>
      </c>
      <c r="G138" s="290"/>
      <c r="H138" s="290" t="s">
        <v>1152</v>
      </c>
      <c r="I138" s="290" t="s">
        <v>1130</v>
      </c>
      <c r="J138" s="290"/>
      <c r="K138" s="338"/>
    </row>
    <row r="139" s="1" customFormat="1" ht="15" customHeight="1">
      <c r="B139" s="335"/>
      <c r="C139" s="290" t="s">
        <v>1131</v>
      </c>
      <c r="D139" s="290"/>
      <c r="E139" s="290"/>
      <c r="F139" s="313" t="s">
        <v>1098</v>
      </c>
      <c r="G139" s="290"/>
      <c r="H139" s="290" t="s">
        <v>1153</v>
      </c>
      <c r="I139" s="290" t="s">
        <v>1133</v>
      </c>
      <c r="J139" s="290"/>
      <c r="K139" s="338"/>
    </row>
    <row r="140" s="1" customFormat="1" ht="15" customHeight="1">
      <c r="B140" s="335"/>
      <c r="C140" s="290" t="s">
        <v>1134</v>
      </c>
      <c r="D140" s="290"/>
      <c r="E140" s="290"/>
      <c r="F140" s="313" t="s">
        <v>1098</v>
      </c>
      <c r="G140" s="290"/>
      <c r="H140" s="290" t="s">
        <v>1134</v>
      </c>
      <c r="I140" s="290" t="s">
        <v>1133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1098</v>
      </c>
      <c r="G141" s="290"/>
      <c r="H141" s="290" t="s">
        <v>1154</v>
      </c>
      <c r="I141" s="290" t="s">
        <v>1133</v>
      </c>
      <c r="J141" s="290"/>
      <c r="K141" s="338"/>
    </row>
    <row r="142" s="1" customFormat="1" ht="15" customHeight="1">
      <c r="B142" s="335"/>
      <c r="C142" s="290" t="s">
        <v>1155</v>
      </c>
      <c r="D142" s="290"/>
      <c r="E142" s="290"/>
      <c r="F142" s="313" t="s">
        <v>1098</v>
      </c>
      <c r="G142" s="290"/>
      <c r="H142" s="290" t="s">
        <v>1156</v>
      </c>
      <c r="I142" s="290" t="s">
        <v>1133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1157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1092</v>
      </c>
      <c r="D148" s="305"/>
      <c r="E148" s="305"/>
      <c r="F148" s="305" t="s">
        <v>1093</v>
      </c>
      <c r="G148" s="306"/>
      <c r="H148" s="305" t="s">
        <v>54</v>
      </c>
      <c r="I148" s="305" t="s">
        <v>57</v>
      </c>
      <c r="J148" s="305" t="s">
        <v>1094</v>
      </c>
      <c r="K148" s="304"/>
    </row>
    <row r="149" s="1" customFormat="1" ht="17.25" customHeight="1">
      <c r="B149" s="302"/>
      <c r="C149" s="307" t="s">
        <v>1095</v>
      </c>
      <c r="D149" s="307"/>
      <c r="E149" s="307"/>
      <c r="F149" s="308" t="s">
        <v>1096</v>
      </c>
      <c r="G149" s="309"/>
      <c r="H149" s="307"/>
      <c r="I149" s="307"/>
      <c r="J149" s="307" t="s">
        <v>1097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1101</v>
      </c>
      <c r="D151" s="290"/>
      <c r="E151" s="290"/>
      <c r="F151" s="343" t="s">
        <v>1098</v>
      </c>
      <c r="G151" s="290"/>
      <c r="H151" s="342" t="s">
        <v>1138</v>
      </c>
      <c r="I151" s="342" t="s">
        <v>1100</v>
      </c>
      <c r="J151" s="342">
        <v>120</v>
      </c>
      <c r="K151" s="338"/>
    </row>
    <row r="152" s="1" customFormat="1" ht="15" customHeight="1">
      <c r="B152" s="315"/>
      <c r="C152" s="342" t="s">
        <v>1147</v>
      </c>
      <c r="D152" s="290"/>
      <c r="E152" s="290"/>
      <c r="F152" s="343" t="s">
        <v>1098</v>
      </c>
      <c r="G152" s="290"/>
      <c r="H152" s="342" t="s">
        <v>1158</v>
      </c>
      <c r="I152" s="342" t="s">
        <v>1100</v>
      </c>
      <c r="J152" s="342" t="s">
        <v>1149</v>
      </c>
      <c r="K152" s="338"/>
    </row>
    <row r="153" s="1" customFormat="1" ht="15" customHeight="1">
      <c r="B153" s="315"/>
      <c r="C153" s="342" t="s">
        <v>1046</v>
      </c>
      <c r="D153" s="290"/>
      <c r="E153" s="290"/>
      <c r="F153" s="343" t="s">
        <v>1098</v>
      </c>
      <c r="G153" s="290"/>
      <c r="H153" s="342" t="s">
        <v>1159</v>
      </c>
      <c r="I153" s="342" t="s">
        <v>1100</v>
      </c>
      <c r="J153" s="342" t="s">
        <v>1149</v>
      </c>
      <c r="K153" s="338"/>
    </row>
    <row r="154" s="1" customFormat="1" ht="15" customHeight="1">
      <c r="B154" s="315"/>
      <c r="C154" s="342" t="s">
        <v>1103</v>
      </c>
      <c r="D154" s="290"/>
      <c r="E154" s="290"/>
      <c r="F154" s="343" t="s">
        <v>1104</v>
      </c>
      <c r="G154" s="290"/>
      <c r="H154" s="342" t="s">
        <v>1138</v>
      </c>
      <c r="I154" s="342" t="s">
        <v>1100</v>
      </c>
      <c r="J154" s="342">
        <v>50</v>
      </c>
      <c r="K154" s="338"/>
    </row>
    <row r="155" s="1" customFormat="1" ht="15" customHeight="1">
      <c r="B155" s="315"/>
      <c r="C155" s="342" t="s">
        <v>1106</v>
      </c>
      <c r="D155" s="290"/>
      <c r="E155" s="290"/>
      <c r="F155" s="343" t="s">
        <v>1098</v>
      </c>
      <c r="G155" s="290"/>
      <c r="H155" s="342" t="s">
        <v>1138</v>
      </c>
      <c r="I155" s="342" t="s">
        <v>1108</v>
      </c>
      <c r="J155" s="342"/>
      <c r="K155" s="338"/>
    </row>
    <row r="156" s="1" customFormat="1" ht="15" customHeight="1">
      <c r="B156" s="315"/>
      <c r="C156" s="342" t="s">
        <v>1117</v>
      </c>
      <c r="D156" s="290"/>
      <c r="E156" s="290"/>
      <c r="F156" s="343" t="s">
        <v>1104</v>
      </c>
      <c r="G156" s="290"/>
      <c r="H156" s="342" t="s">
        <v>1138</v>
      </c>
      <c r="I156" s="342" t="s">
        <v>1100</v>
      </c>
      <c r="J156" s="342">
        <v>50</v>
      </c>
      <c r="K156" s="338"/>
    </row>
    <row r="157" s="1" customFormat="1" ht="15" customHeight="1">
      <c r="B157" s="315"/>
      <c r="C157" s="342" t="s">
        <v>1125</v>
      </c>
      <c r="D157" s="290"/>
      <c r="E157" s="290"/>
      <c r="F157" s="343" t="s">
        <v>1104</v>
      </c>
      <c r="G157" s="290"/>
      <c r="H157" s="342" t="s">
        <v>1138</v>
      </c>
      <c r="I157" s="342" t="s">
        <v>1100</v>
      </c>
      <c r="J157" s="342">
        <v>50</v>
      </c>
      <c r="K157" s="338"/>
    </row>
    <row r="158" s="1" customFormat="1" ht="15" customHeight="1">
      <c r="B158" s="315"/>
      <c r="C158" s="342" t="s">
        <v>1123</v>
      </c>
      <c r="D158" s="290"/>
      <c r="E158" s="290"/>
      <c r="F158" s="343" t="s">
        <v>1104</v>
      </c>
      <c r="G158" s="290"/>
      <c r="H158" s="342" t="s">
        <v>1138</v>
      </c>
      <c r="I158" s="342" t="s">
        <v>1100</v>
      </c>
      <c r="J158" s="342">
        <v>50</v>
      </c>
      <c r="K158" s="338"/>
    </row>
    <row r="159" s="1" customFormat="1" ht="15" customHeight="1">
      <c r="B159" s="315"/>
      <c r="C159" s="342" t="s">
        <v>90</v>
      </c>
      <c r="D159" s="290"/>
      <c r="E159" s="290"/>
      <c r="F159" s="343" t="s">
        <v>1098</v>
      </c>
      <c r="G159" s="290"/>
      <c r="H159" s="342" t="s">
        <v>1160</v>
      </c>
      <c r="I159" s="342" t="s">
        <v>1100</v>
      </c>
      <c r="J159" s="342" t="s">
        <v>1161</v>
      </c>
      <c r="K159" s="338"/>
    </row>
    <row r="160" s="1" customFormat="1" ht="15" customHeight="1">
      <c r="B160" s="315"/>
      <c r="C160" s="342" t="s">
        <v>1162</v>
      </c>
      <c r="D160" s="290"/>
      <c r="E160" s="290"/>
      <c r="F160" s="343" t="s">
        <v>1098</v>
      </c>
      <c r="G160" s="290"/>
      <c r="H160" s="342" t="s">
        <v>1163</v>
      </c>
      <c r="I160" s="342" t="s">
        <v>1133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1164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1092</v>
      </c>
      <c r="D166" s="305"/>
      <c r="E166" s="305"/>
      <c r="F166" s="305" t="s">
        <v>1093</v>
      </c>
      <c r="G166" s="347"/>
      <c r="H166" s="348" t="s">
        <v>54</v>
      </c>
      <c r="I166" s="348" t="s">
        <v>57</v>
      </c>
      <c r="J166" s="305" t="s">
        <v>1094</v>
      </c>
      <c r="K166" s="282"/>
    </row>
    <row r="167" s="1" customFormat="1" ht="17.25" customHeight="1">
      <c r="B167" s="283"/>
      <c r="C167" s="307" t="s">
        <v>1095</v>
      </c>
      <c r="D167" s="307"/>
      <c r="E167" s="307"/>
      <c r="F167" s="308" t="s">
        <v>1096</v>
      </c>
      <c r="G167" s="349"/>
      <c r="H167" s="350"/>
      <c r="I167" s="350"/>
      <c r="J167" s="307" t="s">
        <v>1097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1101</v>
      </c>
      <c r="D169" s="290"/>
      <c r="E169" s="290"/>
      <c r="F169" s="313" t="s">
        <v>1098</v>
      </c>
      <c r="G169" s="290"/>
      <c r="H169" s="290" t="s">
        <v>1138</v>
      </c>
      <c r="I169" s="290" t="s">
        <v>1100</v>
      </c>
      <c r="J169" s="290">
        <v>120</v>
      </c>
      <c r="K169" s="338"/>
    </row>
    <row r="170" s="1" customFormat="1" ht="15" customHeight="1">
      <c r="B170" s="315"/>
      <c r="C170" s="290" t="s">
        <v>1147</v>
      </c>
      <c r="D170" s="290"/>
      <c r="E170" s="290"/>
      <c r="F170" s="313" t="s">
        <v>1098</v>
      </c>
      <c r="G170" s="290"/>
      <c r="H170" s="290" t="s">
        <v>1148</v>
      </c>
      <c r="I170" s="290" t="s">
        <v>1100</v>
      </c>
      <c r="J170" s="290" t="s">
        <v>1149</v>
      </c>
      <c r="K170" s="338"/>
    </row>
    <row r="171" s="1" customFormat="1" ht="15" customHeight="1">
      <c r="B171" s="315"/>
      <c r="C171" s="290" t="s">
        <v>1046</v>
      </c>
      <c r="D171" s="290"/>
      <c r="E171" s="290"/>
      <c r="F171" s="313" t="s">
        <v>1098</v>
      </c>
      <c r="G171" s="290"/>
      <c r="H171" s="290" t="s">
        <v>1165</v>
      </c>
      <c r="I171" s="290" t="s">
        <v>1100</v>
      </c>
      <c r="J171" s="290" t="s">
        <v>1149</v>
      </c>
      <c r="K171" s="338"/>
    </row>
    <row r="172" s="1" customFormat="1" ht="15" customHeight="1">
      <c r="B172" s="315"/>
      <c r="C172" s="290" t="s">
        <v>1103</v>
      </c>
      <c r="D172" s="290"/>
      <c r="E172" s="290"/>
      <c r="F172" s="313" t="s">
        <v>1104</v>
      </c>
      <c r="G172" s="290"/>
      <c r="H172" s="290" t="s">
        <v>1165</v>
      </c>
      <c r="I172" s="290" t="s">
        <v>1100</v>
      </c>
      <c r="J172" s="290">
        <v>50</v>
      </c>
      <c r="K172" s="338"/>
    </row>
    <row r="173" s="1" customFormat="1" ht="15" customHeight="1">
      <c r="B173" s="315"/>
      <c r="C173" s="290" t="s">
        <v>1106</v>
      </c>
      <c r="D173" s="290"/>
      <c r="E173" s="290"/>
      <c r="F173" s="313" t="s">
        <v>1098</v>
      </c>
      <c r="G173" s="290"/>
      <c r="H173" s="290" t="s">
        <v>1165</v>
      </c>
      <c r="I173" s="290" t="s">
        <v>1108</v>
      </c>
      <c r="J173" s="290"/>
      <c r="K173" s="338"/>
    </row>
    <row r="174" s="1" customFormat="1" ht="15" customHeight="1">
      <c r="B174" s="315"/>
      <c r="C174" s="290" t="s">
        <v>1117</v>
      </c>
      <c r="D174" s="290"/>
      <c r="E174" s="290"/>
      <c r="F174" s="313" t="s">
        <v>1104</v>
      </c>
      <c r="G174" s="290"/>
      <c r="H174" s="290" t="s">
        <v>1165</v>
      </c>
      <c r="I174" s="290" t="s">
        <v>1100</v>
      </c>
      <c r="J174" s="290">
        <v>50</v>
      </c>
      <c r="K174" s="338"/>
    </row>
    <row r="175" s="1" customFormat="1" ht="15" customHeight="1">
      <c r="B175" s="315"/>
      <c r="C175" s="290" t="s">
        <v>1125</v>
      </c>
      <c r="D175" s="290"/>
      <c r="E175" s="290"/>
      <c r="F175" s="313" t="s">
        <v>1104</v>
      </c>
      <c r="G175" s="290"/>
      <c r="H175" s="290" t="s">
        <v>1165</v>
      </c>
      <c r="I175" s="290" t="s">
        <v>1100</v>
      </c>
      <c r="J175" s="290">
        <v>50</v>
      </c>
      <c r="K175" s="338"/>
    </row>
    <row r="176" s="1" customFormat="1" ht="15" customHeight="1">
      <c r="B176" s="315"/>
      <c r="C176" s="290" t="s">
        <v>1123</v>
      </c>
      <c r="D176" s="290"/>
      <c r="E176" s="290"/>
      <c r="F176" s="313" t="s">
        <v>1104</v>
      </c>
      <c r="G176" s="290"/>
      <c r="H176" s="290" t="s">
        <v>1165</v>
      </c>
      <c r="I176" s="290" t="s">
        <v>1100</v>
      </c>
      <c r="J176" s="290">
        <v>50</v>
      </c>
      <c r="K176" s="338"/>
    </row>
    <row r="177" s="1" customFormat="1" ht="15" customHeight="1">
      <c r="B177" s="315"/>
      <c r="C177" s="290" t="s">
        <v>121</v>
      </c>
      <c r="D177" s="290"/>
      <c r="E177" s="290"/>
      <c r="F177" s="313" t="s">
        <v>1098</v>
      </c>
      <c r="G177" s="290"/>
      <c r="H177" s="290" t="s">
        <v>1166</v>
      </c>
      <c r="I177" s="290" t="s">
        <v>1167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1098</v>
      </c>
      <c r="G178" s="290"/>
      <c r="H178" s="290" t="s">
        <v>1168</v>
      </c>
      <c r="I178" s="290" t="s">
        <v>1169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1098</v>
      </c>
      <c r="G179" s="290"/>
      <c r="H179" s="290" t="s">
        <v>1170</v>
      </c>
      <c r="I179" s="290" t="s">
        <v>1100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1098</v>
      </c>
      <c r="G180" s="290"/>
      <c r="H180" s="290" t="s">
        <v>1171</v>
      </c>
      <c r="I180" s="290" t="s">
        <v>1100</v>
      </c>
      <c r="J180" s="290">
        <v>255</v>
      </c>
      <c r="K180" s="338"/>
    </row>
    <row r="181" s="1" customFormat="1" ht="15" customHeight="1">
      <c r="B181" s="315"/>
      <c r="C181" s="290" t="s">
        <v>122</v>
      </c>
      <c r="D181" s="290"/>
      <c r="E181" s="290"/>
      <c r="F181" s="313" t="s">
        <v>1098</v>
      </c>
      <c r="G181" s="290"/>
      <c r="H181" s="290" t="s">
        <v>1062</v>
      </c>
      <c r="I181" s="290" t="s">
        <v>1100</v>
      </c>
      <c r="J181" s="290">
        <v>10</v>
      </c>
      <c r="K181" s="338"/>
    </row>
    <row r="182" s="1" customFormat="1" ht="15" customHeight="1">
      <c r="B182" s="315"/>
      <c r="C182" s="290" t="s">
        <v>123</v>
      </c>
      <c r="D182" s="290"/>
      <c r="E182" s="290"/>
      <c r="F182" s="313" t="s">
        <v>1098</v>
      </c>
      <c r="G182" s="290"/>
      <c r="H182" s="290" t="s">
        <v>1172</v>
      </c>
      <c r="I182" s="290" t="s">
        <v>1133</v>
      </c>
      <c r="J182" s="290"/>
      <c r="K182" s="338"/>
    </row>
    <row r="183" s="1" customFormat="1" ht="15" customHeight="1">
      <c r="B183" s="315"/>
      <c r="C183" s="290" t="s">
        <v>1173</v>
      </c>
      <c r="D183" s="290"/>
      <c r="E183" s="290"/>
      <c r="F183" s="313" t="s">
        <v>1098</v>
      </c>
      <c r="G183" s="290"/>
      <c r="H183" s="290" t="s">
        <v>1174</v>
      </c>
      <c r="I183" s="290" t="s">
        <v>1133</v>
      </c>
      <c r="J183" s="290"/>
      <c r="K183" s="338"/>
    </row>
    <row r="184" s="1" customFormat="1" ht="15" customHeight="1">
      <c r="B184" s="315"/>
      <c r="C184" s="290" t="s">
        <v>1162</v>
      </c>
      <c r="D184" s="290"/>
      <c r="E184" s="290"/>
      <c r="F184" s="313" t="s">
        <v>1098</v>
      </c>
      <c r="G184" s="290"/>
      <c r="H184" s="290" t="s">
        <v>1175</v>
      </c>
      <c r="I184" s="290" t="s">
        <v>1133</v>
      </c>
      <c r="J184" s="290"/>
      <c r="K184" s="338"/>
    </row>
    <row r="185" s="1" customFormat="1" ht="15" customHeight="1">
      <c r="B185" s="315"/>
      <c r="C185" s="290" t="s">
        <v>125</v>
      </c>
      <c r="D185" s="290"/>
      <c r="E185" s="290"/>
      <c r="F185" s="313" t="s">
        <v>1104</v>
      </c>
      <c r="G185" s="290"/>
      <c r="H185" s="290" t="s">
        <v>1176</v>
      </c>
      <c r="I185" s="290" t="s">
        <v>1100</v>
      </c>
      <c r="J185" s="290">
        <v>50</v>
      </c>
      <c r="K185" s="338"/>
    </row>
    <row r="186" s="1" customFormat="1" ht="15" customHeight="1">
      <c r="B186" s="315"/>
      <c r="C186" s="290" t="s">
        <v>1177</v>
      </c>
      <c r="D186" s="290"/>
      <c r="E186" s="290"/>
      <c r="F186" s="313" t="s">
        <v>1104</v>
      </c>
      <c r="G186" s="290"/>
      <c r="H186" s="290" t="s">
        <v>1178</v>
      </c>
      <c r="I186" s="290" t="s">
        <v>1179</v>
      </c>
      <c r="J186" s="290"/>
      <c r="K186" s="338"/>
    </row>
    <row r="187" s="1" customFormat="1" ht="15" customHeight="1">
      <c r="B187" s="315"/>
      <c r="C187" s="290" t="s">
        <v>1180</v>
      </c>
      <c r="D187" s="290"/>
      <c r="E187" s="290"/>
      <c r="F187" s="313" t="s">
        <v>1104</v>
      </c>
      <c r="G187" s="290"/>
      <c r="H187" s="290" t="s">
        <v>1181</v>
      </c>
      <c r="I187" s="290" t="s">
        <v>1179</v>
      </c>
      <c r="J187" s="290"/>
      <c r="K187" s="338"/>
    </row>
    <row r="188" s="1" customFormat="1" ht="15" customHeight="1">
      <c r="B188" s="315"/>
      <c r="C188" s="290" t="s">
        <v>1182</v>
      </c>
      <c r="D188" s="290"/>
      <c r="E188" s="290"/>
      <c r="F188" s="313" t="s">
        <v>1104</v>
      </c>
      <c r="G188" s="290"/>
      <c r="H188" s="290" t="s">
        <v>1183</v>
      </c>
      <c r="I188" s="290" t="s">
        <v>1179</v>
      </c>
      <c r="J188" s="290"/>
      <c r="K188" s="338"/>
    </row>
    <row r="189" s="1" customFormat="1" ht="15" customHeight="1">
      <c r="B189" s="315"/>
      <c r="C189" s="351" t="s">
        <v>1184</v>
      </c>
      <c r="D189" s="290"/>
      <c r="E189" s="290"/>
      <c r="F189" s="313" t="s">
        <v>1104</v>
      </c>
      <c r="G189" s="290"/>
      <c r="H189" s="290" t="s">
        <v>1185</v>
      </c>
      <c r="I189" s="290" t="s">
        <v>1186</v>
      </c>
      <c r="J189" s="352" t="s">
        <v>1187</v>
      </c>
      <c r="K189" s="338"/>
    </row>
    <row r="190" s="17" customFormat="1" ht="15" customHeight="1">
      <c r="B190" s="353"/>
      <c r="C190" s="354" t="s">
        <v>1188</v>
      </c>
      <c r="D190" s="355"/>
      <c r="E190" s="355"/>
      <c r="F190" s="356" t="s">
        <v>1104</v>
      </c>
      <c r="G190" s="355"/>
      <c r="H190" s="355" t="s">
        <v>1189</v>
      </c>
      <c r="I190" s="355" t="s">
        <v>1186</v>
      </c>
      <c r="J190" s="357" t="s">
        <v>1187</v>
      </c>
      <c r="K190" s="358"/>
    </row>
    <row r="191" s="1" customFormat="1" ht="15" customHeight="1">
      <c r="B191" s="315"/>
      <c r="C191" s="351" t="s">
        <v>42</v>
      </c>
      <c r="D191" s="290"/>
      <c r="E191" s="290"/>
      <c r="F191" s="313" t="s">
        <v>1098</v>
      </c>
      <c r="G191" s="290"/>
      <c r="H191" s="287" t="s">
        <v>1190</v>
      </c>
      <c r="I191" s="290" t="s">
        <v>1191</v>
      </c>
      <c r="J191" s="290"/>
      <c r="K191" s="338"/>
    </row>
    <row r="192" s="1" customFormat="1" ht="15" customHeight="1">
      <c r="B192" s="315"/>
      <c r="C192" s="351" t="s">
        <v>1192</v>
      </c>
      <c r="D192" s="290"/>
      <c r="E192" s="290"/>
      <c r="F192" s="313" t="s">
        <v>1098</v>
      </c>
      <c r="G192" s="290"/>
      <c r="H192" s="290" t="s">
        <v>1193</v>
      </c>
      <c r="I192" s="290" t="s">
        <v>1133</v>
      </c>
      <c r="J192" s="290"/>
      <c r="K192" s="338"/>
    </row>
    <row r="193" s="1" customFormat="1" ht="15" customHeight="1">
      <c r="B193" s="315"/>
      <c r="C193" s="351" t="s">
        <v>1194</v>
      </c>
      <c r="D193" s="290"/>
      <c r="E193" s="290"/>
      <c r="F193" s="313" t="s">
        <v>1098</v>
      </c>
      <c r="G193" s="290"/>
      <c r="H193" s="290" t="s">
        <v>1195</v>
      </c>
      <c r="I193" s="290" t="s">
        <v>1133</v>
      </c>
      <c r="J193" s="290"/>
      <c r="K193" s="338"/>
    </row>
    <row r="194" s="1" customFormat="1" ht="15" customHeight="1">
      <c r="B194" s="315"/>
      <c r="C194" s="351" t="s">
        <v>1196</v>
      </c>
      <c r="D194" s="290"/>
      <c r="E194" s="290"/>
      <c r="F194" s="313" t="s">
        <v>1104</v>
      </c>
      <c r="G194" s="290"/>
      <c r="H194" s="290" t="s">
        <v>1197</v>
      </c>
      <c r="I194" s="290" t="s">
        <v>1133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1198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1199</v>
      </c>
      <c r="D201" s="360"/>
      <c r="E201" s="360"/>
      <c r="F201" s="360" t="s">
        <v>1200</v>
      </c>
      <c r="G201" s="361"/>
      <c r="H201" s="360" t="s">
        <v>1201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1191</v>
      </c>
      <c r="D203" s="290"/>
      <c r="E203" s="290"/>
      <c r="F203" s="313" t="s">
        <v>43</v>
      </c>
      <c r="G203" s="290"/>
      <c r="H203" s="290" t="s">
        <v>1202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44</v>
      </c>
      <c r="G204" s="290"/>
      <c r="H204" s="290" t="s">
        <v>1203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47</v>
      </c>
      <c r="G205" s="290"/>
      <c r="H205" s="290" t="s">
        <v>1204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45</v>
      </c>
      <c r="G206" s="290"/>
      <c r="H206" s="290" t="s">
        <v>1205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46</v>
      </c>
      <c r="G207" s="290"/>
      <c r="H207" s="290" t="s">
        <v>1206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1145</v>
      </c>
      <c r="D209" s="290"/>
      <c r="E209" s="290"/>
      <c r="F209" s="313" t="s">
        <v>79</v>
      </c>
      <c r="G209" s="290"/>
      <c r="H209" s="290" t="s">
        <v>1207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1042</v>
      </c>
      <c r="G210" s="290"/>
      <c r="H210" s="290" t="s">
        <v>1043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1040</v>
      </c>
      <c r="G211" s="290"/>
      <c r="H211" s="290" t="s">
        <v>1208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1044</v>
      </c>
      <c r="G212" s="351"/>
      <c r="H212" s="342" t="s">
        <v>84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901</v>
      </c>
      <c r="G213" s="351"/>
      <c r="H213" s="342" t="s">
        <v>902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1169</v>
      </c>
      <c r="D215" s="290"/>
      <c r="E215" s="290"/>
      <c r="F215" s="313">
        <v>1</v>
      </c>
      <c r="G215" s="351"/>
      <c r="H215" s="342" t="s">
        <v>1209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1210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1211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1212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2024-06-17T11:02:45Z</dcterms:created>
  <dcterms:modified xsi:type="dcterms:W3CDTF">2024-06-17T11:02:48Z</dcterms:modified>
</cp:coreProperties>
</file>